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Trussupserv\PROYECTOS\PROYECTOS\2020\SLARD - EVENTUAL (LB)\"/>
    </mc:Choice>
  </mc:AlternateContent>
  <xr:revisionPtr revIDLastSave="0" documentId="13_ncr:1_{AB24AA87-98FF-4D28-913F-C0281FA451EA}" xr6:coauthVersionLast="45" xr6:coauthVersionMax="45" xr10:uidLastSave="{00000000-0000-0000-0000-000000000000}"/>
  <bookViews>
    <workbookView xWindow="120" yWindow="885" windowWidth="21525" windowHeight="15180" xr2:uid="{00000000-000D-0000-FFFF-FFFF00000000}"/>
  </bookViews>
  <sheets>
    <sheet name="MOBILIARIO" sheetId="1" r:id="rId1"/>
  </sheets>
  <definedNames>
    <definedName name="_xlnm.Print_Area" localSheetId="0">MOBILIARIO!$B$1:$S$108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L22" i="1" l="1"/>
  <c r="M22" i="1"/>
  <c r="N22" i="1"/>
  <c r="L24" i="1"/>
  <c r="M24" i="1"/>
  <c r="L26" i="1"/>
  <c r="M26" i="1"/>
  <c r="L28" i="1"/>
  <c r="M28" i="1"/>
  <c r="L30" i="1"/>
  <c r="M30" i="1"/>
  <c r="L32" i="1"/>
  <c r="M32" i="1"/>
  <c r="L34" i="1"/>
  <c r="M34" i="1"/>
  <c r="L36" i="1"/>
  <c r="M36" i="1"/>
  <c r="L38" i="1"/>
  <c r="M38" i="1"/>
  <c r="L40" i="1"/>
  <c r="M40" i="1"/>
  <c r="L42" i="1"/>
  <c r="M42" i="1"/>
  <c r="L44" i="1"/>
  <c r="M44" i="1"/>
  <c r="L46" i="1"/>
  <c r="M46" i="1"/>
  <c r="L48" i="1"/>
  <c r="M48" i="1"/>
  <c r="L50" i="1"/>
  <c r="M50" i="1"/>
  <c r="L52" i="1"/>
  <c r="M52" i="1"/>
  <c r="L54" i="1"/>
  <c r="M54" i="1"/>
  <c r="L56" i="1"/>
  <c r="M56" i="1"/>
  <c r="L58" i="1"/>
  <c r="M58" i="1"/>
  <c r="L60" i="1"/>
  <c r="M60" i="1"/>
  <c r="L62" i="1"/>
  <c r="M62" i="1"/>
  <c r="L64" i="1"/>
  <c r="M64" i="1"/>
  <c r="L66" i="1"/>
  <c r="M66" i="1"/>
  <c r="L68" i="1"/>
  <c r="M68" i="1"/>
  <c r="L70" i="1"/>
  <c r="M70" i="1"/>
  <c r="L72" i="1"/>
  <c r="M72" i="1"/>
  <c r="L74" i="1"/>
  <c r="M74" i="1"/>
  <c r="L76" i="1"/>
  <c r="M76" i="1"/>
  <c r="K78" i="1"/>
  <c r="L78" i="1"/>
  <c r="M78" i="1"/>
  <c r="R62" i="1"/>
  <c r="R68" i="1"/>
  <c r="R76" i="1"/>
  <c r="N62" i="1"/>
  <c r="S62" i="1" s="1"/>
  <c r="R26" i="1"/>
  <c r="N26" i="1"/>
  <c r="N30" i="1"/>
  <c r="S30" i="1" s="1"/>
  <c r="R32" i="1"/>
  <c r="N32" i="1"/>
  <c r="S32" i="1" s="1"/>
  <c r="R34" i="1"/>
  <c r="N34" i="1"/>
  <c r="S34" i="1"/>
  <c r="N38" i="1"/>
  <c r="S38" i="1" s="1"/>
  <c r="R40" i="1"/>
  <c r="N40" i="1"/>
  <c r="S40" i="1" s="1"/>
  <c r="R42" i="1"/>
  <c r="N42" i="1"/>
  <c r="S42" i="1" s="1"/>
  <c r="N46" i="1"/>
  <c r="S46" i="1" s="1"/>
  <c r="R48" i="1"/>
  <c r="N48" i="1"/>
  <c r="S48" i="1" s="1"/>
  <c r="R50" i="1"/>
  <c r="N50" i="1"/>
  <c r="S50" i="1" s="1"/>
  <c r="N54" i="1"/>
  <c r="S54" i="1" s="1"/>
  <c r="R56" i="1"/>
  <c r="N56" i="1"/>
  <c r="S56" i="1" s="1"/>
  <c r="R58" i="1"/>
  <c r="N58" i="1"/>
  <c r="S58" i="1" s="1"/>
  <c r="R64" i="1"/>
  <c r="R66" i="1"/>
  <c r="N66" i="1"/>
  <c r="S66" i="1" s="1"/>
  <c r="N68" i="1"/>
  <c r="S68" i="1" s="1"/>
  <c r="R72" i="1"/>
  <c r="R74" i="1"/>
  <c r="N74" i="1"/>
  <c r="S74" i="1" s="1"/>
  <c r="N76" i="1"/>
  <c r="S76" i="1" s="1"/>
  <c r="R24" i="1"/>
  <c r="R22" i="1"/>
  <c r="S26" i="1"/>
  <c r="S22" i="1"/>
  <c r="R78" i="1"/>
  <c r="N78" i="1"/>
  <c r="S78" i="1"/>
  <c r="N44" i="1"/>
  <c r="S44" i="1" s="1"/>
  <c r="R44" i="1"/>
  <c r="R70" i="1"/>
  <c r="N70" i="1"/>
  <c r="S70" i="1" s="1"/>
  <c r="N36" i="1"/>
  <c r="S36" i="1" s="1"/>
  <c r="R36" i="1"/>
  <c r="N60" i="1"/>
  <c r="S60" i="1" s="1"/>
  <c r="R60" i="1"/>
  <c r="N28" i="1"/>
  <c r="S28" i="1" s="1"/>
  <c r="R28" i="1"/>
  <c r="R30" i="1"/>
  <c r="R38" i="1"/>
  <c r="R46" i="1"/>
  <c r="R52" i="1"/>
  <c r="R54" i="1"/>
  <c r="N52" i="1"/>
  <c r="S52" i="1" s="1"/>
  <c r="N24" i="1"/>
  <c r="S24" i="1" s="1"/>
  <c r="N72" i="1"/>
  <c r="S72" i="1" s="1"/>
  <c r="N64" i="1"/>
  <c r="S64" i="1" s="1"/>
  <c r="R81" i="1" l="1"/>
  <c r="R82" i="1" s="1"/>
  <c r="S81" i="1"/>
  <c r="S82" i="1"/>
  <c r="S83" i="1" s="1"/>
  <c r="R83" i="1"/>
</calcChain>
</file>

<file path=xl/sharedStrings.xml><?xml version="1.0" encoding="utf-8"?>
<sst xmlns="http://schemas.openxmlformats.org/spreadsheetml/2006/main" count="182" uniqueCount="173">
  <si>
    <t>Formulario N°</t>
  </si>
  <si>
    <t>EMAIL</t>
  </si>
  <si>
    <t>NOTA</t>
  </si>
  <si>
    <t>DIRECCION</t>
  </si>
  <si>
    <t>COMUNA</t>
  </si>
  <si>
    <t>Truss Up S.A.</t>
  </si>
  <si>
    <t xml:space="preserve">RUT </t>
  </si>
  <si>
    <t>NOMBRE</t>
  </si>
  <si>
    <t>76.218.565-2</t>
  </si>
  <si>
    <t>BANCO</t>
  </si>
  <si>
    <t>CTA.CTE. N°</t>
  </si>
  <si>
    <t>Banco de Chile</t>
  </si>
  <si>
    <t>001-80004-03</t>
  </si>
  <si>
    <t>Silla Curva madera</t>
  </si>
  <si>
    <t>Vitrina Horizontal aluminio con 02 repisas interiores vidrio                         (100 x 40 x h:106cm)                      (Considera llave)</t>
  </si>
  <si>
    <t>Pasacordeles (incluye cordel)</t>
  </si>
  <si>
    <t>MES-002</t>
  </si>
  <si>
    <t>MES-001</t>
  </si>
  <si>
    <t>VIT-001</t>
  </si>
  <si>
    <t>VIT-003</t>
  </si>
  <si>
    <t>SIL-001</t>
  </si>
  <si>
    <t>SIL-004</t>
  </si>
  <si>
    <t>SIL-002</t>
  </si>
  <si>
    <t>SIL-003</t>
  </si>
  <si>
    <t>SIL-006</t>
  </si>
  <si>
    <t>FORMA PAGO</t>
  </si>
  <si>
    <t>Al contado 5 dias habiles previo al evento.</t>
  </si>
  <si>
    <t>EXPOSITOR NACIONAL</t>
  </si>
  <si>
    <t>Huerfanos 740/ Santiago - Chile</t>
  </si>
  <si>
    <t>05-001-80004-08</t>
  </si>
  <si>
    <t>BIC Code BCHICLRM</t>
  </si>
  <si>
    <t>Taburete ENZO negro</t>
  </si>
  <si>
    <t>MES-005</t>
  </si>
  <si>
    <t>Pouf Beige                                                                         (40 x 40 x h: 60cm)</t>
  </si>
  <si>
    <t>Sofa dos cuerpo blanco cuerina                      (163 x 83 x h:85cm)</t>
  </si>
  <si>
    <t>Vitrina Baja aluminio con vidrio                                      (40 x 40 x h:50cm)                                                (No considera llave)</t>
  </si>
  <si>
    <t>Vitrina Alta aluminio con vidrio                  (45 x 45 x h:100cm)                                             (No considera llave)</t>
  </si>
  <si>
    <t>MES-003</t>
  </si>
  <si>
    <t>Mesa Alta Bar Cubierta negra                                         (d:50 x h:110cm)</t>
  </si>
  <si>
    <t>Mesa Lateral Cubierta vidrio empavonado                                                                          (48 x 32 x h:58cm)</t>
  </si>
  <si>
    <t>VALOR REF UF</t>
  </si>
  <si>
    <t>VALOR REF USD</t>
  </si>
  <si>
    <t>TAB-002</t>
  </si>
  <si>
    <t>SOF-001</t>
  </si>
  <si>
    <t>POU-001</t>
  </si>
  <si>
    <t>COU-001</t>
  </si>
  <si>
    <t>VIT-002</t>
  </si>
  <si>
    <t>REP-001</t>
  </si>
  <si>
    <t>POR-001</t>
  </si>
  <si>
    <t>VAR-001</t>
  </si>
  <si>
    <t>VAR-002</t>
  </si>
  <si>
    <t>Perchero</t>
  </si>
  <si>
    <t>Silla ASENTI (acrilica) con ruedas</t>
  </si>
  <si>
    <t>Sillon negro cuerina</t>
  </si>
  <si>
    <t>Silla RELAX Negra cuerina</t>
  </si>
  <si>
    <t xml:space="preserve">Estanteria metalica                                         (91 x 46 x h:120cm)                      </t>
  </si>
  <si>
    <t>Testera plegable                                 (152m x 75 x h:75cm)</t>
  </si>
  <si>
    <t>CIUDAD / PAIS</t>
  </si>
  <si>
    <t>Huechuraba</t>
  </si>
  <si>
    <t>Santiago, Chile.</t>
  </si>
  <si>
    <t>SIL-007</t>
  </si>
  <si>
    <t>Silla ONE Roja</t>
  </si>
  <si>
    <t>MOVIL</t>
  </si>
  <si>
    <t>INFORMACION EMPRESA PARA OC</t>
  </si>
  <si>
    <t>RUT</t>
  </si>
  <si>
    <t>GIRO</t>
  </si>
  <si>
    <t>Diseño y Arquitectura Ferial</t>
  </si>
  <si>
    <t>Testera plegable con matel spandex. Colores sgun stock.                                 (152m x 75 x h:75cm)</t>
  </si>
  <si>
    <t>Silla ASENTI (eco cuero café) con ruedas</t>
  </si>
  <si>
    <t>MES-005B</t>
  </si>
  <si>
    <t>PACK-002</t>
  </si>
  <si>
    <t>PACK-003</t>
  </si>
  <si>
    <t>PACK-004</t>
  </si>
  <si>
    <t>PACK-005</t>
  </si>
  <si>
    <t>Pack 2 sillones relax + mesa lateral vidrio + 1 papelero</t>
  </si>
  <si>
    <t>Pack mesa alta cubierta negra + 2 taburetes ecocuero negro + 1 papelero</t>
  </si>
  <si>
    <t>Pack counter metálico frente gráfico + taburete ecocuero negro + papelero</t>
  </si>
  <si>
    <t>Mesa baja cubierta vidrio o cubierta aluminio                                                          (d:60 x h:75cm)</t>
  </si>
  <si>
    <t>(56 2) 2 683 65 86 - 2 683 40 06</t>
  </si>
  <si>
    <t>ELEC-001</t>
  </si>
  <si>
    <t>LED 42" con pedestal, entrada USB y HDMI. las pantallas leen preferentemente:
-Fotos :JPEG
-Videos : .MOV – MP4 – MPG</t>
  </si>
  <si>
    <t>NAME</t>
  </si>
  <si>
    <r>
      <t>CANTIDAD                                (</t>
    </r>
    <r>
      <rPr>
        <b/>
        <i/>
        <sz val="10"/>
        <color theme="0"/>
        <rFont val="Calibri"/>
        <family val="2"/>
        <scheme val="minor"/>
      </rPr>
      <t>QTY)</t>
    </r>
  </si>
  <si>
    <r>
      <t xml:space="preserve">POR FAVOR COMPLETAR LOS SIGUIENTES DATOS </t>
    </r>
    <r>
      <rPr>
        <i/>
        <sz val="11"/>
        <rFont val="Calibri"/>
        <family val="2"/>
        <scheme val="minor"/>
      </rPr>
      <t>(Please, complete )</t>
    </r>
  </si>
  <si>
    <r>
      <t>NOMBRE EMPRESA</t>
    </r>
    <r>
      <rPr>
        <b/>
        <i/>
        <sz val="10.5"/>
        <color theme="1"/>
        <rFont val="Calibri"/>
        <family val="2"/>
        <scheme val="minor"/>
      </rPr>
      <t xml:space="preserve"> </t>
    </r>
    <r>
      <rPr>
        <i/>
        <sz val="10.5"/>
        <color theme="1"/>
        <rFont val="Calibri"/>
        <family val="2"/>
        <scheme val="minor"/>
      </rPr>
      <t>(Company´s name)</t>
    </r>
  </si>
  <si>
    <r>
      <t>ENCARGADO</t>
    </r>
    <r>
      <rPr>
        <i/>
        <sz val="10.5"/>
        <color theme="1"/>
        <rFont val="Calibri"/>
        <family val="2"/>
        <scheme val="minor"/>
      </rPr>
      <t xml:space="preserve"> (Manager´s Name)</t>
    </r>
  </si>
  <si>
    <r>
      <t>Nº STAND</t>
    </r>
    <r>
      <rPr>
        <b/>
        <i/>
        <sz val="10.5"/>
        <color theme="1"/>
        <rFont val="Calibri"/>
        <family val="2"/>
        <scheme val="minor"/>
      </rPr>
      <t xml:space="preserve"> </t>
    </r>
    <r>
      <rPr>
        <i/>
        <sz val="10.5"/>
        <color theme="1"/>
        <rFont val="Calibri"/>
        <family val="2"/>
        <scheme val="minor"/>
      </rPr>
      <t>(booth´s number)</t>
    </r>
  </si>
  <si>
    <r>
      <t xml:space="preserve">UBICACIÓN </t>
    </r>
    <r>
      <rPr>
        <i/>
        <sz val="10.5"/>
        <color theme="1"/>
        <rFont val="Calibri"/>
        <family val="2"/>
        <scheme val="minor"/>
      </rPr>
      <t>(Location)</t>
    </r>
  </si>
  <si>
    <r>
      <t xml:space="preserve">MOVIL CONTACTO </t>
    </r>
    <r>
      <rPr>
        <i/>
        <sz val="10.5"/>
        <color theme="1"/>
        <rFont val="Calibri"/>
        <family val="2"/>
        <scheme val="minor"/>
      </rPr>
      <t>(Cel number)</t>
    </r>
  </si>
  <si>
    <r>
      <t xml:space="preserve">DESCRIPCION                                                                              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(Description)</t>
    </r>
  </si>
  <si>
    <r>
      <t xml:space="preserve">FOTOGRAFIA REFERENCIAL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   </t>
    </r>
    <r>
      <rPr>
        <i/>
        <sz val="9"/>
        <color theme="1"/>
        <rFont val="Calibri"/>
        <family val="2"/>
        <scheme val="minor"/>
      </rPr>
      <t>(Reference Picture)</t>
    </r>
  </si>
  <si>
    <r>
      <t>CODIGO</t>
    </r>
    <r>
      <rPr>
        <b/>
        <i/>
        <sz val="9"/>
        <color theme="1"/>
        <rFont val="Calibri"/>
        <family val="2"/>
        <scheme val="minor"/>
      </rPr>
      <t xml:space="preserve">                                          </t>
    </r>
    <r>
      <rPr>
        <i/>
        <sz val="9"/>
        <color theme="1"/>
        <rFont val="Calibri"/>
        <family val="2"/>
        <scheme val="minor"/>
      </rPr>
      <t xml:space="preserve">  (Cod.)</t>
    </r>
  </si>
  <si>
    <r>
      <t>VALOR UNIT USD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(Unit Price USD)</t>
    </r>
  </si>
  <si>
    <r>
      <t xml:space="preserve">VALOR TOTAL CLP </t>
    </r>
    <r>
      <rPr>
        <i/>
        <sz val="9"/>
        <color theme="1"/>
        <rFont val="Calibri"/>
        <family val="2"/>
        <scheme val="minor"/>
      </rPr>
      <t>(Total Price CLP)</t>
    </r>
  </si>
  <si>
    <r>
      <t xml:space="preserve">VALOR TOTAL USD </t>
    </r>
    <r>
      <rPr>
        <i/>
        <sz val="9"/>
        <color theme="1"/>
        <rFont val="Calibri"/>
        <family val="2"/>
        <scheme val="minor"/>
      </rPr>
      <t>(Total Price USD)</t>
    </r>
  </si>
  <si>
    <r>
      <t xml:space="preserve">VALOR UNIT UF </t>
    </r>
    <r>
      <rPr>
        <i/>
        <sz val="9"/>
        <color theme="1"/>
        <rFont val="Calibri"/>
        <family val="2"/>
        <scheme val="minor"/>
      </rPr>
      <t>(Unit Price UF)</t>
    </r>
  </si>
  <si>
    <t>Bend wood chair</t>
  </si>
  <si>
    <t>ASENTI chair (acrilic) with weels</t>
  </si>
  <si>
    <t>ASENTI chair (eco cuero) with weels</t>
  </si>
  <si>
    <t>Black RELAX Chair "sintetic leather"</t>
  </si>
  <si>
    <t>Armchair Black "sintetic leather"</t>
  </si>
  <si>
    <t>Chair ONE Red</t>
  </si>
  <si>
    <t>Black ENZO stool</t>
  </si>
  <si>
    <t>White couch "sintetic leather"                       (163 x 83 x h:85cm)</t>
  </si>
  <si>
    <t>Lateral coffe table (glass cover)                            (48 x 32 x h:58cm)</t>
  </si>
  <si>
    <t>Round table (glass cover)                                       (d:60 x h:75cm)</t>
  </si>
  <si>
    <t>Bar table (melamine cover)                                     (d:50 x h:110cm)</t>
  </si>
  <si>
    <t>Foding table                                                   (173 x h:75cm)</t>
  </si>
  <si>
    <t>Foding table with tablecloth. Color according stock                                                   (173 x h:75cm)</t>
  </si>
  <si>
    <t xml:space="preserve">Low glass Showcase (without key)                              (40 x 40 x h:50cm)      </t>
  </si>
  <si>
    <t>High glass Showcase (without key)                                        (40 x 40 x h:100cm)</t>
  </si>
  <si>
    <t xml:space="preserve">Horizontal glass showcase (with key)                                  (100 x 40 x h:106cm)  </t>
  </si>
  <si>
    <t xml:space="preserve">Shelves of aluminum                                           (91 x 46 x h:120cm)  </t>
  </si>
  <si>
    <t>Display Stand Letter Size</t>
  </si>
  <si>
    <t>Portafolleto zigzag Tamaño carta</t>
  </si>
  <si>
    <t>Free pass</t>
  </si>
  <si>
    <t>Clothing hanger</t>
  </si>
  <si>
    <t>Pack 1 mesa redonda vidrio (diam 60cm) + 3 sillas madera + 1 papelero</t>
  </si>
  <si>
    <t>Pack 1 mesa redonda vidrio (diam 60cm) + 2 sillas PVC rojas + 1 papelero</t>
  </si>
  <si>
    <t>Pack 01 round table (diam 60cm) + 2 red pvc chairs + 1 paper basquet</t>
  </si>
  <si>
    <t>Pack round table (diam 60cm) + 3 wooden chairs + 1 paper basquet</t>
  </si>
  <si>
    <t>Pack 2 relax chairs + 1 side table +                1 paper basquet</t>
  </si>
  <si>
    <t>Pack bar table + 2 Black ENZO stool + 1 paper basquet</t>
  </si>
  <si>
    <t>Pack Metalic counter + 1 Black ENZO stool + 01 paper basquet</t>
  </si>
  <si>
    <t>NOTE</t>
  </si>
  <si>
    <t>The damage of any element will be charged once the event is over. Trussup SA reserves this right.</t>
  </si>
  <si>
    <t>Values event period, except those with greater than 4 days duration.</t>
  </si>
  <si>
    <t>Payment form: anticipated route electronic transfer. Furniture reserve only with voucher of payment.</t>
  </si>
  <si>
    <t xml:space="preserve">The approval of this budget authorizes the company to charge 100% of the actual value of items in case of damage or loss. </t>
  </si>
  <si>
    <t>Valores por concepto de arriendo. Incluye montaje y desmontaje solo en eventos producidos por TRUSS UP S.A.</t>
  </si>
  <si>
    <t>Valores por periodo del evento, excepto aquellos que tengan duracion superior a 4 días.</t>
  </si>
  <si>
    <t xml:space="preserve">Forma de pago: anticipado via transferencia electronica. Se reserva el mobiliario al recibir comprobante de pago. </t>
  </si>
  <si>
    <t>La aprobacion de este presupuesto faculta a la empresa a cobrar el 100% de valor real del articulos en caso de daño o perdida.</t>
  </si>
  <si>
    <r>
      <t xml:space="preserve">SOLICITUD ARRIENDO MOBILIARIO </t>
    </r>
    <r>
      <rPr>
        <i/>
        <sz val="16"/>
        <color theme="0"/>
        <rFont val="Calibri"/>
        <family val="2"/>
        <scheme val="minor"/>
      </rPr>
      <t>(Request rental furniture)</t>
    </r>
  </si>
  <si>
    <r>
      <rPr>
        <b/>
        <sz val="12"/>
        <color theme="0"/>
        <rFont val="Calibri"/>
        <family val="2"/>
        <scheme val="minor"/>
      </rPr>
      <t>FECHA LIMITE PARA ENVIO FORMULARIO</t>
    </r>
    <r>
      <rPr>
        <sz val="11"/>
        <color theme="0"/>
        <rFont val="Calibri"/>
        <family val="2"/>
        <scheme val="minor"/>
      </rPr>
      <t xml:space="preserve">                 </t>
    </r>
  </si>
  <si>
    <t>DEAD LINE FOR SEND</t>
  </si>
  <si>
    <t>ID</t>
  </si>
  <si>
    <t>BANK</t>
  </si>
  <si>
    <t>BANK ADDRESS</t>
  </si>
  <si>
    <t>PHONE</t>
  </si>
  <si>
    <t>FOREIGN EXHIBITOR</t>
  </si>
  <si>
    <t>Edificio BOX, Av. Del Parque 5339, Of. 301 - Ciudad Empresarial</t>
  </si>
  <si>
    <t>ACCOUNT N°</t>
  </si>
  <si>
    <t>CODE SWIFT</t>
  </si>
  <si>
    <t>DATOS TRANSFERENCIA PARA PAGO</t>
  </si>
  <si>
    <t>TRANSFER INFO</t>
  </si>
  <si>
    <t>SEND FORM AND VOUCHER PAY TO:</t>
  </si>
  <si>
    <r>
      <t xml:space="preserve"> EVENTO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(Event)</t>
    </r>
  </si>
  <si>
    <r>
      <t>FECHA EVENTO</t>
    </r>
    <r>
      <rPr>
        <i/>
        <sz val="11"/>
        <color theme="1"/>
        <rFont val="Calibri"/>
        <family val="2"/>
        <scheme val="minor"/>
      </rPr>
      <t xml:space="preserve"> (Event´s date)</t>
    </r>
  </si>
  <si>
    <r>
      <rPr>
        <b/>
        <sz val="11"/>
        <color theme="0"/>
        <rFont val="Calibri"/>
        <family val="2"/>
        <scheme val="minor"/>
      </rPr>
      <t xml:space="preserve">Servicio </t>
    </r>
    <r>
      <rPr>
        <b/>
        <sz val="16"/>
        <color theme="0"/>
        <rFont val="Calibri"/>
        <family val="2"/>
        <scheme val="minor"/>
      </rPr>
      <t>CON</t>
    </r>
    <r>
      <rPr>
        <b/>
        <sz val="11"/>
        <color theme="0"/>
        <rFont val="Calibri"/>
        <family val="2"/>
        <scheme val="minor"/>
      </rPr>
      <t xml:space="preserve"> cargo </t>
    </r>
    <r>
      <rPr>
        <i/>
        <sz val="11"/>
        <color theme="0"/>
        <rFont val="Calibri"/>
        <family val="2"/>
        <scheme val="minor"/>
      </rPr>
      <t>(Service with cost)</t>
    </r>
  </si>
  <si>
    <r>
      <t xml:space="preserve">LISTADO DE MOBILIARIO DISPONIBLE </t>
    </r>
    <r>
      <rPr>
        <i/>
        <sz val="11"/>
        <rFont val="Calibri"/>
        <family val="2"/>
        <scheme val="minor"/>
      </rPr>
      <t>(List furniture available. )</t>
    </r>
  </si>
  <si>
    <t>El daño de cualquier elemento será cobrado una vez terminado el evento. Truss Up S.A. se reserva este derecho.</t>
  </si>
  <si>
    <r>
      <t>IMPUESTO IVA</t>
    </r>
    <r>
      <rPr>
        <i/>
        <sz val="10.5"/>
        <rFont val="Calibri"/>
        <family val="2"/>
        <scheme val="minor"/>
      </rPr>
      <t xml:space="preserve"> (Tax)</t>
    </r>
  </si>
  <si>
    <r>
      <t xml:space="preserve">TOTAL FINAL </t>
    </r>
    <r>
      <rPr>
        <i/>
        <sz val="12"/>
        <color theme="0"/>
        <rFont val="Calibri"/>
        <family val="2"/>
        <scheme val="minor"/>
      </rPr>
      <t>(Final Price)</t>
    </r>
  </si>
  <si>
    <t>VALOR UNITARIO</t>
  </si>
  <si>
    <t>PACK-001</t>
  </si>
  <si>
    <t>COU-002</t>
  </si>
  <si>
    <t>Mueble de almacenaje                                               (100 x 50 x h:100cm)</t>
  </si>
  <si>
    <t>Metalic counter with graphic in front (75 x 40 x h:102cm)                                                               (Graphic: 70,5 x h: 89cm)</t>
  </si>
  <si>
    <t>Counter metalico con grafica                                             (75 x 40 x h:102cm)                                                               (Graphic: 70,5 x h: 89cm)</t>
  </si>
  <si>
    <t>Storage cabinet                                                            (100 x 50 x h:100cm)</t>
  </si>
  <si>
    <r>
      <t>NETO MOBILIARIO</t>
    </r>
    <r>
      <rPr>
        <i/>
        <sz val="10.5"/>
        <rFont val="Calibri"/>
        <family val="2"/>
        <scheme val="minor"/>
      </rPr>
      <t xml:space="preserve"> (Total furniture before tax)</t>
    </r>
  </si>
  <si>
    <r>
      <t>RUT EMPRESA</t>
    </r>
    <r>
      <rPr>
        <b/>
        <i/>
        <sz val="10.5"/>
        <color theme="1"/>
        <rFont val="Calibri"/>
        <family val="2"/>
        <scheme val="minor"/>
      </rPr>
      <t xml:space="preserve"> </t>
    </r>
    <r>
      <rPr>
        <i/>
        <sz val="10.5"/>
        <color theme="1"/>
        <rFont val="Calibri"/>
        <family val="2"/>
        <scheme val="minor"/>
      </rPr>
      <t>(Company ID)</t>
    </r>
  </si>
  <si>
    <t>TARJETA CREDITO</t>
  </si>
  <si>
    <t>Loreto Bravo</t>
  </si>
  <si>
    <t>lbravo@trussup.cl</t>
  </si>
  <si>
    <t>(56 9) 6 436 71 34</t>
  </si>
  <si>
    <t>CREDIT CARD</t>
  </si>
  <si>
    <r>
      <rPr>
        <i/>
        <sz val="11"/>
        <rFont val="Calibri"/>
        <family val="2"/>
        <scheme val="minor"/>
      </rPr>
      <t>Web pay in</t>
    </r>
    <r>
      <rPr>
        <u/>
        <sz val="11"/>
        <color theme="10"/>
        <rFont val="Calibri"/>
        <family val="2"/>
        <scheme val="minor"/>
      </rPr>
      <t xml:space="preserve"> www.trussup.cl </t>
    </r>
  </si>
  <si>
    <t>Values by lease. Assembly and disassembly includes only events produced by                                                       TRUSS UP S.A.</t>
  </si>
  <si>
    <t>F1</t>
  </si>
  <si>
    <t>SLARD 2020</t>
  </si>
  <si>
    <t>A traves de pagina web www.trussup.cl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</si>
</sst>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[$$-340A]\ * #,##0_-;\-[$$-340A]\ * #,##0_-;_-[$$-340A]\ * &quot;-&quot;_-;_-@_-"/>
    <numFmt numFmtId="165" formatCode="[$$-340A]\ #,##0"/>
    <numFmt numFmtId="166" formatCode="#,##0\ [$USD]"/>
    <numFmt numFmtId="167" formatCode="_(&quot;CLP$&quot;* #,##0_);_(&quot;CLP$&quot;* \(#,##0\);_(&quot;CLP$&quot;* &quot;-&quot;??_);_(@_)"/>
    <numFmt numFmtId="168" formatCode="\ #,##0.0\ &quot;UF x un&quot;"/>
    <numFmt numFmtId="169" formatCode="#,##0\ [$USD x unit]"/>
    <numFmt numFmtId="170" formatCode="\ #,##0.00\ &quot;UF x un&quot;"/>
    <numFmt numFmtId="171" formatCode="[$-340A]d&quot; de &quot;mmmm&quot; de &quot;yy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.5"/>
      <name val="Calibri"/>
      <family val="2"/>
    </font>
    <font>
      <i/>
      <sz val="10.5"/>
      <name val="Calibri"/>
      <family val="2"/>
    </font>
    <font>
      <b/>
      <sz val="10.5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.5"/>
      <name val="Calibri"/>
      <family val="2"/>
      <scheme val="minor"/>
    </font>
    <font>
      <i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.5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0" fontId="10" fillId="0" borderId="0" xfId="0" applyFont="1" applyFill="1" applyBorder="1" applyProtection="1"/>
    <xf numFmtId="0" fontId="0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0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wrapText="1"/>
    </xf>
    <xf numFmtId="9" fontId="2" fillId="0" borderId="0" xfId="1" applyFont="1" applyFill="1" applyBorder="1" applyAlignment="1" applyProtection="1">
      <alignment vertical="center"/>
    </xf>
    <xf numFmtId="9" fontId="3" fillId="0" borderId="0" xfId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17" fillId="0" borderId="0" xfId="0" applyFont="1" applyProtection="1"/>
    <xf numFmtId="0" fontId="17" fillId="0" borderId="0" xfId="0" applyFont="1" applyFill="1" applyProtection="1"/>
    <xf numFmtId="0" fontId="19" fillId="0" borderId="0" xfId="0" applyFont="1" applyProtection="1"/>
    <xf numFmtId="0" fontId="17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/>
    </xf>
    <xf numFmtId="0" fontId="17" fillId="0" borderId="0" xfId="0" applyFont="1" applyBorder="1" applyProtection="1"/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164" fontId="17" fillId="0" borderId="0" xfId="0" applyNumberFormat="1" applyFont="1" applyProtection="1"/>
    <xf numFmtId="0" fontId="20" fillId="0" borderId="0" xfId="0" applyFont="1" applyFill="1" applyBorder="1" applyAlignment="1" applyProtection="1">
      <alignment horizontal="center" vertical="center"/>
    </xf>
    <xf numFmtId="0" fontId="19" fillId="3" borderId="0" xfId="0" applyFont="1" applyFill="1" applyProtection="1"/>
    <xf numFmtId="0" fontId="17" fillId="3" borderId="0" xfId="0" applyFont="1" applyFill="1" applyProtection="1"/>
    <xf numFmtId="0" fontId="19" fillId="3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left" vertical="center"/>
    </xf>
    <xf numFmtId="164" fontId="17" fillId="0" borderId="0" xfId="0" applyNumberFormat="1" applyFont="1" applyFill="1" applyProtection="1"/>
    <xf numFmtId="0" fontId="19" fillId="0" borderId="0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/>
    </xf>
    <xf numFmtId="167" fontId="28" fillId="0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top"/>
    </xf>
    <xf numFmtId="0" fontId="5" fillId="6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15" fillId="6" borderId="1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1" xfId="0" applyFont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1" xfId="0" applyFont="1" applyBorder="1" applyAlignment="1" applyProtection="1"/>
    <xf numFmtId="166" fontId="28" fillId="0" borderId="1" xfId="0" applyNumberFormat="1" applyFont="1" applyFill="1" applyBorder="1" applyAlignment="1" applyProtection="1">
      <alignment horizontal="right" vertical="center"/>
    </xf>
    <xf numFmtId="166" fontId="28" fillId="0" borderId="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67" fontId="31" fillId="6" borderId="1" xfId="0" applyNumberFormat="1" applyFont="1" applyFill="1" applyBorder="1" applyAlignment="1" applyProtection="1">
      <alignment horizontal="center" vertical="center"/>
    </xf>
    <xf numFmtId="166" fontId="31" fillId="6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/>
    </xf>
    <xf numFmtId="9" fontId="2" fillId="0" borderId="17" xfId="1" applyFont="1" applyFill="1" applyBorder="1" applyAlignment="1" applyProtection="1">
      <alignment vertical="center"/>
    </xf>
    <xf numFmtId="9" fontId="3" fillId="0" borderId="15" xfId="1" applyFont="1" applyFill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vertical="top"/>
    </xf>
    <xf numFmtId="9" fontId="28" fillId="0" borderId="1" xfId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vertical="center"/>
    </xf>
    <xf numFmtId="0" fontId="14" fillId="0" borderId="15" xfId="0" applyFont="1" applyFill="1" applyBorder="1" applyProtection="1"/>
    <xf numFmtId="0" fontId="18" fillId="3" borderId="0" xfId="0" applyFont="1" applyFill="1" applyProtection="1"/>
    <xf numFmtId="0" fontId="20" fillId="0" borderId="0" xfId="0" applyFont="1" applyFill="1" applyBorder="1" applyAlignment="1" applyProtection="1">
      <alignment horizontal="center"/>
    </xf>
    <xf numFmtId="0" fontId="20" fillId="3" borderId="0" xfId="0" applyFont="1" applyFill="1" applyAlignment="1" applyProtection="1">
      <alignment vertical="center"/>
    </xf>
    <xf numFmtId="0" fontId="0" fillId="0" borderId="13" xfId="0" applyFont="1" applyBorder="1" applyProtection="1"/>
    <xf numFmtId="0" fontId="17" fillId="0" borderId="13" xfId="0" applyFont="1" applyBorder="1" applyProtection="1"/>
    <xf numFmtId="0" fontId="19" fillId="2" borderId="1" xfId="0" applyFont="1" applyFill="1" applyBorder="1" applyAlignment="1" applyProtection="1">
      <alignment horizontal="left"/>
    </xf>
    <xf numFmtId="0" fontId="0" fillId="0" borderId="14" xfId="0" applyFont="1" applyFill="1" applyBorder="1" applyProtection="1"/>
    <xf numFmtId="0" fontId="17" fillId="0" borderId="14" xfId="0" applyFont="1" applyFill="1" applyBorder="1" applyProtection="1"/>
    <xf numFmtId="0" fontId="13" fillId="7" borderId="16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right"/>
    </xf>
    <xf numFmtId="0" fontId="19" fillId="0" borderId="1" xfId="0" applyFont="1" applyFill="1" applyBorder="1" applyAlignment="1" applyProtection="1">
      <alignment horizontal="center" vertical="center"/>
    </xf>
    <xf numFmtId="0" fontId="0" fillId="0" borderId="0" xfId="0" applyFont="1" applyBorder="1" applyProtection="1"/>
    <xf numFmtId="0" fontId="39" fillId="0" borderId="0" xfId="0" applyFont="1" applyBorder="1" applyAlignment="1" applyProtection="1"/>
    <xf numFmtId="0" fontId="39" fillId="0" borderId="0" xfId="0" applyFont="1" applyBorder="1" applyProtection="1"/>
    <xf numFmtId="0" fontId="0" fillId="0" borderId="0" xfId="0" applyFont="1" applyBorder="1" applyAlignment="1" applyProtection="1"/>
    <xf numFmtId="0" fontId="13" fillId="7" borderId="18" xfId="1" applyNumberFormat="1" applyFont="1" applyFill="1" applyBorder="1" applyAlignment="1" applyProtection="1">
      <alignment horizontal="center" vertical="center" wrapText="1"/>
    </xf>
    <xf numFmtId="170" fontId="0" fillId="0" borderId="0" xfId="0" applyNumberFormat="1" applyFont="1" applyBorder="1" applyProtection="1"/>
    <xf numFmtId="170" fontId="39" fillId="0" borderId="0" xfId="0" applyNumberFormat="1" applyFont="1" applyBorder="1" applyAlignment="1" applyProtection="1"/>
    <xf numFmtId="170" fontId="0" fillId="0" borderId="0" xfId="0" applyNumberFormat="1" applyFont="1" applyBorder="1" applyAlignment="1" applyProtection="1"/>
    <xf numFmtId="170" fontId="0" fillId="0" borderId="0" xfId="0" applyNumberFormat="1" applyFont="1" applyProtection="1"/>
    <xf numFmtId="170" fontId="10" fillId="0" borderId="0" xfId="0" applyNumberFormat="1" applyFont="1" applyFill="1" applyBorder="1" applyProtection="1"/>
    <xf numFmtId="170" fontId="11" fillId="4" borderId="0" xfId="0" applyNumberFormat="1" applyFont="1" applyFill="1" applyBorder="1" applyAlignment="1" applyProtection="1">
      <alignment vertical="center"/>
    </xf>
    <xf numFmtId="170" fontId="17" fillId="0" borderId="0" xfId="0" applyNumberFormat="1" applyFont="1" applyProtection="1"/>
    <xf numFmtId="170" fontId="17" fillId="0" borderId="0" xfId="0" applyNumberFormat="1" applyFont="1" applyBorder="1" applyAlignment="1" applyProtection="1">
      <alignment vertical="center"/>
    </xf>
    <xf numFmtId="170" fontId="13" fillId="2" borderId="1" xfId="0" applyNumberFormat="1" applyFont="1" applyFill="1" applyBorder="1" applyAlignment="1" applyProtection="1">
      <alignment horizontal="center" vertical="center" wrapText="1"/>
    </xf>
    <xf numFmtId="170" fontId="12" fillId="0" borderId="0" xfId="0" applyNumberFormat="1" applyFont="1" applyFill="1" applyBorder="1" applyAlignment="1" applyProtection="1">
      <alignment horizontal="center" vertical="center"/>
    </xf>
    <xf numFmtId="170" fontId="3" fillId="0" borderId="0" xfId="1" applyNumberFormat="1" applyFont="1" applyFill="1" applyBorder="1" applyAlignment="1" applyProtection="1">
      <alignment horizontal="center" vertical="center"/>
    </xf>
    <xf numFmtId="170" fontId="16" fillId="0" borderId="0" xfId="0" applyNumberFormat="1" applyFont="1" applyBorder="1" applyAlignment="1" applyProtection="1">
      <alignment horizontal="center" vertical="center"/>
    </xf>
    <xf numFmtId="170" fontId="17" fillId="0" borderId="0" xfId="0" applyNumberFormat="1" applyFont="1" applyAlignment="1" applyProtection="1">
      <alignment horizontal="left" vertical="center"/>
    </xf>
    <xf numFmtId="170" fontId="20" fillId="3" borderId="0" xfId="0" applyNumberFormat="1" applyFont="1" applyFill="1" applyProtection="1"/>
    <xf numFmtId="170" fontId="20" fillId="0" borderId="1" xfId="0" applyNumberFormat="1" applyFont="1" applyBorder="1" applyAlignment="1" applyProtection="1"/>
    <xf numFmtId="170" fontId="20" fillId="0" borderId="0" xfId="0" applyNumberFormat="1" applyFont="1" applyFill="1" applyBorder="1" applyAlignment="1" applyProtection="1">
      <alignment horizontal="center"/>
    </xf>
    <xf numFmtId="170" fontId="20" fillId="3" borderId="0" xfId="0" applyNumberFormat="1" applyFont="1" applyFill="1" applyAlignment="1" applyProtection="1">
      <alignment vertical="center"/>
    </xf>
    <xf numFmtId="0" fontId="18" fillId="0" borderId="1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170" fontId="20" fillId="0" borderId="1" xfId="0" applyNumberFormat="1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/>
    </xf>
    <xf numFmtId="0" fontId="41" fillId="0" borderId="1" xfId="0" applyFont="1" applyBorder="1" applyAlignment="1" applyProtection="1">
      <alignment horizontal="center" vertical="center"/>
    </xf>
    <xf numFmtId="0" fontId="42" fillId="0" borderId="1" xfId="0" applyFont="1" applyBorder="1" applyAlignment="1" applyProtection="1">
      <alignment horizontal="center" vertical="center"/>
    </xf>
    <xf numFmtId="165" fontId="13" fillId="2" borderId="1" xfId="0" applyNumberFormat="1" applyFont="1" applyFill="1" applyBorder="1" applyAlignment="1" applyProtection="1">
      <alignment horizontal="center" vertical="center"/>
    </xf>
    <xf numFmtId="166" fontId="23" fillId="2" borderId="1" xfId="0" applyNumberFormat="1" applyFont="1" applyFill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/>
    </xf>
    <xf numFmtId="0" fontId="29" fillId="6" borderId="0" xfId="0" applyFont="1" applyFill="1" applyBorder="1" applyAlignment="1" applyProtection="1">
      <alignment horizontal="center" vertical="center"/>
    </xf>
    <xf numFmtId="169" fontId="27" fillId="0" borderId="2" xfId="0" applyNumberFormat="1" applyFont="1" applyFill="1" applyBorder="1" applyAlignment="1" applyProtection="1">
      <alignment horizontal="center" vertical="center" wrapText="1"/>
    </xf>
    <xf numFmtId="169" fontId="27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38" fillId="0" borderId="1" xfId="2" applyBorder="1" applyAlignment="1" applyProtection="1">
      <alignment horizontal="left" vertical="center"/>
    </xf>
    <xf numFmtId="0" fontId="28" fillId="0" borderId="1" xfId="0" applyFont="1" applyFill="1" applyBorder="1" applyAlignment="1" applyProtection="1">
      <alignment horizontal="center" vertical="center"/>
    </xf>
    <xf numFmtId="9" fontId="31" fillId="6" borderId="0" xfId="1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40" fillId="0" borderId="11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center" vertical="center"/>
    </xf>
    <xf numFmtId="0" fontId="40" fillId="0" borderId="1" xfId="0" applyFont="1" applyBorder="1" applyAlignment="1" applyProtection="1">
      <alignment horizontal="center" vertical="center"/>
    </xf>
    <xf numFmtId="2" fontId="17" fillId="7" borderId="18" xfId="0" applyNumberFormat="1" applyFont="1" applyFill="1" applyBorder="1" applyAlignment="1" applyProtection="1">
      <alignment horizontal="center" vertical="center"/>
    </xf>
    <xf numFmtId="170" fontId="26" fillId="0" borderId="2" xfId="0" applyNumberFormat="1" applyFont="1" applyFill="1" applyBorder="1" applyAlignment="1" applyProtection="1">
      <alignment horizontal="center" vertical="center" wrapText="1"/>
    </xf>
    <xf numFmtId="170" fontId="26" fillId="0" borderId="3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left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167" fontId="21" fillId="0" borderId="3" xfId="0" applyNumberFormat="1" applyFont="1" applyFill="1" applyBorder="1" applyAlignment="1" applyProtection="1">
      <alignment horizontal="center" vertical="center"/>
    </xf>
    <xf numFmtId="166" fontId="18" fillId="0" borderId="2" xfId="0" applyNumberFormat="1" applyFont="1" applyFill="1" applyBorder="1" applyAlignment="1" applyProtection="1">
      <alignment horizontal="center" vertical="center"/>
    </xf>
    <xf numFmtId="166" fontId="18" fillId="0" borderId="3" xfId="0" applyNumberFormat="1" applyFont="1" applyFill="1" applyBorder="1" applyAlignment="1" applyProtection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168" fontId="26" fillId="7" borderId="16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32" fillId="6" borderId="8" xfId="0" applyFont="1" applyFill="1" applyBorder="1" applyAlignment="1" applyProtection="1">
      <alignment horizontal="center"/>
    </xf>
    <xf numFmtId="0" fontId="32" fillId="6" borderId="4" xfId="0" applyFont="1" applyFill="1" applyBorder="1" applyAlignment="1" applyProtection="1">
      <alignment horizontal="center"/>
    </xf>
    <xf numFmtId="0" fontId="17" fillId="0" borderId="1" xfId="0" applyFont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/>
    </xf>
    <xf numFmtId="0" fontId="19" fillId="2" borderId="10" xfId="0" applyFont="1" applyFill="1" applyBorder="1" applyAlignment="1" applyProtection="1">
      <alignment horizontal="left"/>
    </xf>
    <xf numFmtId="0" fontId="19" fillId="2" borderId="5" xfId="0" applyFont="1" applyFill="1" applyBorder="1" applyAlignment="1" applyProtection="1">
      <alignment horizontal="left"/>
    </xf>
    <xf numFmtId="0" fontId="19" fillId="2" borderId="11" xfId="0" applyFont="1" applyFill="1" applyBorder="1" applyAlignment="1" applyProtection="1">
      <alignment horizontal="left"/>
    </xf>
    <xf numFmtId="0" fontId="41" fillId="0" borderId="10" xfId="0" applyFont="1" applyBorder="1" applyAlignment="1" applyProtection="1">
      <alignment horizontal="left" vertical="center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0" fontId="41" fillId="0" borderId="11" xfId="0" applyFont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/>
    </xf>
    <xf numFmtId="9" fontId="17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168" fontId="26" fillId="0" borderId="2" xfId="0" applyNumberFormat="1" applyFont="1" applyFill="1" applyBorder="1" applyAlignment="1" applyProtection="1">
      <alignment horizontal="center" vertical="center" wrapText="1"/>
    </xf>
    <xf numFmtId="168" fontId="26" fillId="0" borderId="3" xfId="0" applyNumberFormat="1" applyFont="1" applyFill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170" fontId="26" fillId="7" borderId="16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171" fontId="33" fillId="0" borderId="1" xfId="0" applyNumberFormat="1" applyFont="1" applyFill="1" applyBorder="1" applyAlignment="1" applyProtection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171" fontId="7" fillId="0" borderId="5" xfId="0" applyNumberFormat="1" applyFont="1" applyBorder="1" applyAlignment="1">
      <alignment horizontal="center" vertical="center"/>
    </xf>
    <xf numFmtId="171" fontId="7" fillId="0" borderId="11" xfId="0" applyNumberFormat="1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emf"/><Relationship Id="rId21" Type="http://schemas.openxmlformats.org/officeDocument/2006/relationships/image" Target="../media/image21.jpeg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emf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emf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31</xdr:row>
      <xdr:rowOff>180976</xdr:rowOff>
    </xdr:from>
    <xdr:to>
      <xdr:col>5</xdr:col>
      <xdr:colOff>421615</xdr:colOff>
      <xdr:row>32</xdr:row>
      <xdr:rowOff>480483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6025" y="11325226"/>
          <a:ext cx="1069315" cy="96625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419100</xdr:colOff>
      <xdr:row>37</xdr:row>
      <xdr:rowOff>190500</xdr:rowOff>
    </xdr:from>
    <xdr:to>
      <xdr:col>5</xdr:col>
      <xdr:colOff>592876</xdr:colOff>
      <xdr:row>38</xdr:row>
      <xdr:rowOff>470958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24100" y="15335250"/>
          <a:ext cx="1402501" cy="9472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619125</xdr:colOff>
      <xdr:row>33</xdr:row>
      <xdr:rowOff>126166</xdr:rowOff>
    </xdr:from>
    <xdr:to>
      <xdr:col>5</xdr:col>
      <xdr:colOff>428625</xdr:colOff>
      <xdr:row>34</xdr:row>
      <xdr:rowOff>480484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24125" y="12603916"/>
          <a:ext cx="1038225" cy="102106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609600</xdr:colOff>
      <xdr:row>35</xdr:row>
      <xdr:rowOff>140153</xdr:rowOff>
    </xdr:from>
    <xdr:to>
      <xdr:col>5</xdr:col>
      <xdr:colOff>485775</xdr:colOff>
      <xdr:row>36</xdr:row>
      <xdr:rowOff>480482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14600" y="13951403"/>
          <a:ext cx="1104900" cy="100707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601229</xdr:colOff>
      <xdr:row>39</xdr:row>
      <xdr:rowOff>184151</xdr:rowOff>
    </xdr:from>
    <xdr:to>
      <xdr:col>5</xdr:col>
      <xdr:colOff>276226</xdr:colOff>
      <xdr:row>40</xdr:row>
      <xdr:rowOff>471367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06229" y="16662401"/>
          <a:ext cx="903722" cy="95396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600337</xdr:colOff>
      <xdr:row>53</xdr:row>
      <xdr:rowOff>171451</xdr:rowOff>
    </xdr:from>
    <xdr:to>
      <xdr:col>5</xdr:col>
      <xdr:colOff>270311</xdr:colOff>
      <xdr:row>54</xdr:row>
      <xdr:rowOff>529167</xdr:rowOff>
    </xdr:to>
    <xdr:pic>
      <xdr:nvPicPr>
        <xdr:cNvPr id="1037" name="Pictur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05337" y="25984201"/>
          <a:ext cx="898699" cy="102446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495300</xdr:colOff>
      <xdr:row>59</xdr:row>
      <xdr:rowOff>209550</xdr:rowOff>
    </xdr:from>
    <xdr:to>
      <xdr:col>5</xdr:col>
      <xdr:colOff>581025</xdr:colOff>
      <xdr:row>60</xdr:row>
      <xdr:rowOff>489294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4828"/>
        <a:stretch>
          <a:fillRect/>
        </a:stretch>
      </xdr:blipFill>
      <xdr:spPr bwMode="auto">
        <a:xfrm>
          <a:off x="2400300" y="30022800"/>
          <a:ext cx="1314450" cy="94649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703729</xdr:colOff>
      <xdr:row>63</xdr:row>
      <xdr:rowOff>76200</xdr:rowOff>
    </xdr:from>
    <xdr:to>
      <xdr:col>5</xdr:col>
      <xdr:colOff>409575</xdr:colOff>
      <xdr:row>64</xdr:row>
      <xdr:rowOff>348192</xdr:rowOff>
    </xdr:to>
    <xdr:pic>
      <xdr:nvPicPr>
        <xdr:cNvPr id="1046" name="Pictur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7500"/>
        <a:stretch>
          <a:fillRect/>
        </a:stretch>
      </xdr:blipFill>
      <xdr:spPr bwMode="auto">
        <a:xfrm>
          <a:off x="2008654" y="27031950"/>
          <a:ext cx="934571" cy="9429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772703</xdr:colOff>
      <xdr:row>65</xdr:row>
      <xdr:rowOff>38100</xdr:rowOff>
    </xdr:from>
    <xdr:to>
      <xdr:col>5</xdr:col>
      <xdr:colOff>371475</xdr:colOff>
      <xdr:row>66</xdr:row>
      <xdr:rowOff>376766</xdr:rowOff>
    </xdr:to>
    <xdr:pic>
      <xdr:nvPicPr>
        <xdr:cNvPr id="1047" name="Pictur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7628" y="28079700"/>
          <a:ext cx="827497" cy="10096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645268</xdr:colOff>
      <xdr:row>73</xdr:row>
      <xdr:rowOff>47625</xdr:rowOff>
    </xdr:from>
    <xdr:to>
      <xdr:col>5</xdr:col>
      <xdr:colOff>409575</xdr:colOff>
      <xdr:row>74</xdr:row>
      <xdr:rowOff>386292</xdr:rowOff>
    </xdr:to>
    <xdr:pic>
      <xdr:nvPicPr>
        <xdr:cNvPr id="1051" name="Pictur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5357"/>
        <a:stretch>
          <a:fillRect/>
        </a:stretch>
      </xdr:blipFill>
      <xdr:spPr bwMode="auto">
        <a:xfrm>
          <a:off x="1950193" y="31346775"/>
          <a:ext cx="993032" cy="10096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647699</xdr:colOff>
      <xdr:row>43</xdr:row>
      <xdr:rowOff>133349</xdr:rowOff>
    </xdr:from>
    <xdr:to>
      <xdr:col>5</xdr:col>
      <xdr:colOff>295275</xdr:colOff>
      <xdr:row>44</xdr:row>
      <xdr:rowOff>338666</xdr:rowOff>
    </xdr:to>
    <xdr:pic>
      <xdr:nvPicPr>
        <xdr:cNvPr id="35" name="34 Imagen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2624" y="12944474"/>
          <a:ext cx="876301" cy="876301"/>
        </a:xfrm>
        <a:prstGeom prst="rect">
          <a:avLst/>
        </a:prstGeom>
      </xdr:spPr>
    </xdr:pic>
    <xdr:clientData/>
  </xdr:twoCellAnchor>
  <xdr:twoCellAnchor editAs="oneCell">
    <xdr:from>
      <xdr:col>4</xdr:col>
      <xdr:colOff>907175</xdr:colOff>
      <xdr:row>71</xdr:row>
      <xdr:rowOff>57149</xdr:rowOff>
    </xdr:from>
    <xdr:to>
      <xdr:col>5</xdr:col>
      <xdr:colOff>19050</xdr:colOff>
      <xdr:row>72</xdr:row>
      <xdr:rowOff>366718</xdr:rowOff>
    </xdr:to>
    <xdr:pic>
      <xdr:nvPicPr>
        <xdr:cNvPr id="31" name="30 Imagen" descr="Portafolletos ZigZag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12100" y="29156024"/>
          <a:ext cx="340600" cy="980553"/>
        </a:xfrm>
        <a:prstGeom prst="rect">
          <a:avLst/>
        </a:prstGeom>
      </xdr:spPr>
    </xdr:pic>
    <xdr:clientData/>
  </xdr:twoCellAnchor>
  <xdr:twoCellAnchor editAs="oneCell">
    <xdr:from>
      <xdr:col>4</xdr:col>
      <xdr:colOff>549297</xdr:colOff>
      <xdr:row>51</xdr:row>
      <xdr:rowOff>133351</xdr:rowOff>
    </xdr:from>
    <xdr:to>
      <xdr:col>5</xdr:col>
      <xdr:colOff>365037</xdr:colOff>
      <xdr:row>52</xdr:row>
      <xdr:rowOff>414867</xdr:rowOff>
    </xdr:to>
    <xdr:pic>
      <xdr:nvPicPr>
        <xdr:cNvPr id="38" name="Picture 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54297" y="24612601"/>
          <a:ext cx="1044465" cy="94826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533401</xdr:colOff>
      <xdr:row>49</xdr:row>
      <xdr:rowOff>104775</xdr:rowOff>
    </xdr:from>
    <xdr:to>
      <xdr:col>5</xdr:col>
      <xdr:colOff>362112</xdr:colOff>
      <xdr:row>50</xdr:row>
      <xdr:rowOff>386292</xdr:rowOff>
    </xdr:to>
    <xdr:pic>
      <xdr:nvPicPr>
        <xdr:cNvPr id="39" name="Picture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38326" y="18345150"/>
          <a:ext cx="1057436" cy="9525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295274</xdr:colOff>
      <xdr:row>55</xdr:row>
      <xdr:rowOff>198903</xdr:rowOff>
    </xdr:from>
    <xdr:to>
      <xdr:col>5</xdr:col>
      <xdr:colOff>571500</xdr:colOff>
      <xdr:row>56</xdr:row>
      <xdr:rowOff>442694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00274" y="27345153"/>
          <a:ext cx="1504951" cy="910541"/>
        </a:xfrm>
        <a:prstGeom prst="rect">
          <a:avLst/>
        </a:prstGeom>
      </xdr:spPr>
    </xdr:pic>
    <xdr:clientData/>
  </xdr:twoCellAnchor>
  <xdr:twoCellAnchor editAs="oneCell">
    <xdr:from>
      <xdr:col>4</xdr:col>
      <xdr:colOff>844550</xdr:colOff>
      <xdr:row>75</xdr:row>
      <xdr:rowOff>214288</xdr:rowOff>
    </xdr:from>
    <xdr:to>
      <xdr:col>4</xdr:col>
      <xdr:colOff>1200150</xdr:colOff>
      <xdr:row>76</xdr:row>
      <xdr:rowOff>507414</xdr:rowOff>
    </xdr:to>
    <xdr:pic>
      <xdr:nvPicPr>
        <xdr:cNvPr id="34" name="33 Imagen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749550" y="40695538"/>
          <a:ext cx="355600" cy="959876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666750</xdr:colOff>
      <xdr:row>41</xdr:row>
      <xdr:rowOff>180975</xdr:rowOff>
    </xdr:from>
    <xdr:to>
      <xdr:col>5</xdr:col>
      <xdr:colOff>237010</xdr:colOff>
      <xdr:row>42</xdr:row>
      <xdr:rowOff>447675</xdr:rowOff>
    </xdr:to>
    <xdr:pic>
      <xdr:nvPicPr>
        <xdr:cNvPr id="43" name="Picture 2" descr="http://mla-s2-p.mlstatic.com/silla-fija-mod-malba-pvc-nuevo-color-acqua-10918-MLA20037303526_012014-O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571750" y="17992725"/>
          <a:ext cx="79898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57</xdr:row>
      <xdr:rowOff>133350</xdr:rowOff>
    </xdr:from>
    <xdr:to>
      <xdr:col>5</xdr:col>
      <xdr:colOff>739493</xdr:colOff>
      <xdr:row>58</xdr:row>
      <xdr:rowOff>392641</xdr:rowOff>
    </xdr:to>
    <xdr:pic>
      <xdr:nvPicPr>
        <xdr:cNvPr id="44" name="43 Imagen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95425" y="21812250"/>
          <a:ext cx="1777718" cy="926041"/>
        </a:xfrm>
        <a:prstGeom prst="rect">
          <a:avLst/>
        </a:prstGeom>
      </xdr:spPr>
    </xdr:pic>
    <xdr:clientData/>
  </xdr:twoCellAnchor>
  <xdr:twoCellAnchor editAs="oneCell">
    <xdr:from>
      <xdr:col>4</xdr:col>
      <xdr:colOff>742950</xdr:colOff>
      <xdr:row>69</xdr:row>
      <xdr:rowOff>212471</xdr:rowOff>
    </xdr:from>
    <xdr:to>
      <xdr:col>5</xdr:col>
      <xdr:colOff>133350</xdr:colOff>
      <xdr:row>70</xdr:row>
      <xdr:rowOff>429271</xdr:rowOff>
    </xdr:to>
    <xdr:pic>
      <xdr:nvPicPr>
        <xdr:cNvPr id="47" name="Picture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-6206"/>
        <a:stretch/>
      </xdr:blipFill>
      <xdr:spPr bwMode="auto">
        <a:xfrm>
          <a:off x="2647950" y="36693221"/>
          <a:ext cx="619125" cy="883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447675</xdr:colOff>
      <xdr:row>45</xdr:row>
      <xdr:rowOff>219075</xdr:rowOff>
    </xdr:from>
    <xdr:to>
      <xdr:col>5</xdr:col>
      <xdr:colOff>564093</xdr:colOff>
      <xdr:row>46</xdr:row>
      <xdr:rowOff>461016</xdr:rowOff>
    </xdr:to>
    <xdr:pic>
      <xdr:nvPicPr>
        <xdr:cNvPr id="48" name="47 Imagen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52675" y="20697825"/>
          <a:ext cx="1345143" cy="908691"/>
        </a:xfrm>
        <a:prstGeom prst="rect">
          <a:avLst/>
        </a:prstGeom>
      </xdr:spPr>
    </xdr:pic>
    <xdr:clientData/>
  </xdr:twoCellAnchor>
  <xdr:twoCellAnchor editAs="oneCell">
    <xdr:from>
      <xdr:col>4</xdr:col>
      <xdr:colOff>646643</xdr:colOff>
      <xdr:row>47</xdr:row>
      <xdr:rowOff>56507</xdr:rowOff>
    </xdr:from>
    <xdr:to>
      <xdr:col>5</xdr:col>
      <xdr:colOff>413810</xdr:colOff>
      <xdr:row>48</xdr:row>
      <xdr:rowOff>389881</xdr:rowOff>
    </xdr:to>
    <xdr:pic>
      <xdr:nvPicPr>
        <xdr:cNvPr id="49" name="48 Imagen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1568" y="15191732"/>
          <a:ext cx="995892" cy="1000124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21</xdr:row>
      <xdr:rowOff>294668</xdr:rowOff>
    </xdr:from>
    <xdr:to>
      <xdr:col>5</xdr:col>
      <xdr:colOff>707800</xdr:colOff>
      <xdr:row>22</xdr:row>
      <xdr:rowOff>450849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43100" y="4771418"/>
          <a:ext cx="1898425" cy="822931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23</xdr:row>
      <xdr:rowOff>285749</xdr:rowOff>
    </xdr:from>
    <xdr:to>
      <xdr:col>5</xdr:col>
      <xdr:colOff>657225</xdr:colOff>
      <xdr:row>24</xdr:row>
      <xdr:rowOff>428624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09800" y="6315074"/>
          <a:ext cx="1695450" cy="80962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114301</xdr:colOff>
      <xdr:row>25</xdr:row>
      <xdr:rowOff>257050</xdr:rowOff>
    </xdr:from>
    <xdr:to>
      <xdr:col>5</xdr:col>
      <xdr:colOff>771526</xdr:colOff>
      <xdr:row>26</xdr:row>
      <xdr:rowOff>339106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19301" y="7286500"/>
          <a:ext cx="1885950" cy="748806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27</xdr:row>
      <xdr:rowOff>206637</xdr:rowOff>
    </xdr:from>
    <xdr:to>
      <xdr:col>5</xdr:col>
      <xdr:colOff>781050</xdr:colOff>
      <xdr:row>28</xdr:row>
      <xdr:rowOff>391287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825" y="8683887"/>
          <a:ext cx="1885950" cy="851400"/>
        </a:xfrm>
        <a:prstGeom prst="rect">
          <a:avLst/>
        </a:prstGeom>
      </xdr:spPr>
    </xdr:pic>
    <xdr:clientData/>
  </xdr:twoCellAnchor>
  <xdr:twoCellAnchor editAs="oneCell">
    <xdr:from>
      <xdr:col>4</xdr:col>
      <xdr:colOff>711200</xdr:colOff>
      <xdr:row>29</xdr:row>
      <xdr:rowOff>80374</xdr:rowOff>
    </xdr:from>
    <xdr:to>
      <xdr:col>5</xdr:col>
      <xdr:colOff>317500</xdr:colOff>
      <xdr:row>30</xdr:row>
      <xdr:rowOff>554397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16200" y="10062574"/>
          <a:ext cx="835025" cy="1140773"/>
        </a:xfrm>
        <a:prstGeom prst="rect">
          <a:avLst/>
        </a:prstGeom>
      </xdr:spPr>
    </xdr:pic>
    <xdr:clientData/>
  </xdr:twoCellAnchor>
  <xdr:twoCellAnchor editAs="oneCell">
    <xdr:from>
      <xdr:col>4</xdr:col>
      <xdr:colOff>128058</xdr:colOff>
      <xdr:row>77</xdr:row>
      <xdr:rowOff>273049</xdr:rowOff>
    </xdr:from>
    <xdr:to>
      <xdr:col>4</xdr:col>
      <xdr:colOff>1198633</xdr:colOff>
      <xdr:row>78</xdr:row>
      <xdr:rowOff>311150</xdr:rowOff>
    </xdr:to>
    <xdr:pic>
      <xdr:nvPicPr>
        <xdr:cNvPr id="45" name="3 Imagen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085975" y="42310049"/>
          <a:ext cx="1070575" cy="704851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77</xdr:row>
      <xdr:rowOff>213783</xdr:rowOff>
    </xdr:from>
    <xdr:to>
      <xdr:col>5</xdr:col>
      <xdr:colOff>734933</xdr:colOff>
      <xdr:row>78</xdr:row>
      <xdr:rowOff>432858</xdr:rowOff>
    </xdr:to>
    <xdr:pic>
      <xdr:nvPicPr>
        <xdr:cNvPr id="46" name="33 Imagen" descr="untitled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42733" y="42250783"/>
          <a:ext cx="677783" cy="885825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61</xdr:row>
      <xdr:rowOff>108522</xdr:rowOff>
    </xdr:from>
    <xdr:to>
      <xdr:col>5</xdr:col>
      <xdr:colOff>628650</xdr:colOff>
      <xdr:row>62</xdr:row>
      <xdr:rowOff>581025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E3E1535-A46B-4FC0-AC06-9E72D8EDE1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52675" y="31293372"/>
          <a:ext cx="1447800" cy="1139253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67</xdr:row>
      <xdr:rowOff>142874</xdr:rowOff>
    </xdr:from>
    <xdr:to>
      <xdr:col>5</xdr:col>
      <xdr:colOff>488226</xdr:colOff>
      <xdr:row>68</xdr:row>
      <xdr:rowOff>495299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A78094F4-3D44-4624-9861-E2985DD77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47925" y="35328224"/>
          <a:ext cx="1212126" cy="1019175"/>
        </a:xfrm>
        <a:prstGeom prst="rect">
          <a:avLst/>
        </a:prstGeom>
      </xdr:spPr>
    </xdr:pic>
    <xdr:clientData/>
  </xdr:twoCellAnchor>
  <xdr:twoCellAnchor editAs="oneCell">
    <xdr:from>
      <xdr:col>17</xdr:col>
      <xdr:colOff>209550</xdr:colOff>
      <xdr:row>3</xdr:row>
      <xdr:rowOff>13432</xdr:rowOff>
    </xdr:from>
    <xdr:to>
      <xdr:col>18</xdr:col>
      <xdr:colOff>1067801</xdr:colOff>
      <xdr:row>6</xdr:row>
      <xdr:rowOff>47785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8300F5A1-BB31-46C7-9462-421A8AA317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277350" y="851632"/>
          <a:ext cx="1953626" cy="596328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1</xdr:row>
      <xdr:rowOff>8049</xdr:rowOff>
    </xdr:from>
    <xdr:to>
      <xdr:col>15</xdr:col>
      <xdr:colOff>180975</xdr:colOff>
      <xdr:row>6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F93ACB0-FF5C-4D7C-9C70-9B58881134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/>
        <a:srcRect l="33049" t="38863" r="35796" b="22022"/>
        <a:stretch/>
      </xdr:blipFill>
      <xdr:spPr>
        <a:xfrm>
          <a:off x="5734050" y="198549"/>
          <a:ext cx="2752725" cy="1296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ussup.cl/" TargetMode="External"/><Relationship Id="rId1" Type="http://schemas.openxmlformats.org/officeDocument/2006/relationships/hyperlink" Target="mailto:lbravo@trussup.c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V108"/>
  <sheetViews>
    <sheetView showGridLines="0" tabSelected="1" zoomScaleNormal="100" zoomScaleSheetLayoutView="90" workbookViewId="0">
      <selection activeCell="F14" sqref="F14:I14"/>
    </sheetView>
  </sheetViews>
  <sheetFormatPr baseColWidth="10" defaultColWidth="11.42578125" defaultRowHeight="15" x14ac:dyDescent="0.25"/>
  <cols>
    <col min="1" max="1" width="11.42578125" style="1"/>
    <col min="2" max="2" width="2" style="1" customWidth="1"/>
    <col min="3" max="3" width="16.140625" style="21" customWidth="1"/>
    <col min="4" max="4" width="0.7109375" style="1" customWidth="1"/>
    <col min="5" max="5" width="18.42578125" style="1" customWidth="1"/>
    <col min="6" max="6" width="12.28515625" style="1" customWidth="1"/>
    <col min="7" max="7" width="13.42578125" style="1" customWidth="1"/>
    <col min="8" max="8" width="4.42578125" style="1" bestFit="1" customWidth="1"/>
    <col min="9" max="9" width="12.85546875" style="1" customWidth="1"/>
    <col min="10" max="10" width="1.140625" style="1" customWidth="1"/>
    <col min="11" max="12" width="15.85546875" style="1" hidden="1" customWidth="1"/>
    <col min="13" max="13" width="15.85546875" style="87" customWidth="1"/>
    <col min="14" max="14" width="15" style="1" customWidth="1"/>
    <col min="15" max="15" width="0.85546875" style="1" customWidth="1"/>
    <col min="16" max="16" width="10.5703125" style="1" customWidth="1"/>
    <col min="17" max="17" width="0.85546875" style="1" customWidth="1"/>
    <col min="18" max="18" width="16.42578125" style="1" customWidth="1"/>
    <col min="19" max="19" width="17.140625" style="1" customWidth="1"/>
    <col min="20" max="20" width="1.7109375" style="2" customWidth="1"/>
    <col min="21" max="16384" width="11.42578125" style="1"/>
  </cols>
  <sheetData>
    <row r="1" spans="2:22" x14ac:dyDescent="0.25">
      <c r="I1" s="79"/>
      <c r="J1" s="79"/>
      <c r="K1" s="79"/>
      <c r="L1" s="79"/>
      <c r="M1" s="84"/>
      <c r="N1" s="79"/>
      <c r="O1" s="79"/>
      <c r="P1" s="79"/>
      <c r="Q1" s="79"/>
      <c r="R1" s="79"/>
    </row>
    <row r="2" spans="2:22" ht="15" customHeight="1" x14ac:dyDescent="0.25">
      <c r="C2" s="48" t="s">
        <v>0</v>
      </c>
      <c r="E2" s="166" t="s">
        <v>134</v>
      </c>
      <c r="F2" s="171" t="s">
        <v>135</v>
      </c>
      <c r="G2" s="172"/>
      <c r="H2" s="172"/>
      <c r="I2" s="79"/>
      <c r="J2" s="79"/>
      <c r="K2" s="79"/>
      <c r="L2" s="79"/>
      <c r="M2" s="85"/>
      <c r="N2" s="80"/>
      <c r="O2" s="81"/>
      <c r="P2" s="79"/>
      <c r="Q2" s="79"/>
      <c r="R2" s="79"/>
    </row>
    <row r="3" spans="2:22" ht="36" customHeight="1" x14ac:dyDescent="0.25">
      <c r="C3" s="192" t="s">
        <v>170</v>
      </c>
      <c r="E3" s="167"/>
      <c r="F3" s="201">
        <f>Q10-9</f>
        <v>43526</v>
      </c>
      <c r="G3" s="201"/>
      <c r="H3" s="201"/>
      <c r="I3" s="79"/>
      <c r="J3" s="79"/>
      <c r="K3" s="79"/>
      <c r="L3" s="79"/>
      <c r="M3" s="86"/>
      <c r="N3" s="82"/>
      <c r="O3" s="79"/>
      <c r="P3" s="82"/>
      <c r="Q3" s="82"/>
      <c r="R3" s="82"/>
      <c r="S3" s="77"/>
    </row>
    <row r="4" spans="2:22" ht="12" customHeight="1" x14ac:dyDescent="0.25">
      <c r="C4" s="192"/>
      <c r="E4" s="168"/>
      <c r="F4" s="201"/>
      <c r="G4" s="201"/>
      <c r="H4" s="201"/>
      <c r="I4" s="79"/>
      <c r="J4" s="79"/>
      <c r="K4" s="79"/>
      <c r="L4" s="79"/>
      <c r="M4" s="86"/>
      <c r="N4" s="82"/>
      <c r="O4" s="79"/>
      <c r="P4" s="80"/>
      <c r="Q4" s="80"/>
      <c r="R4" s="80"/>
    </row>
    <row r="5" spans="2:22" ht="6.75" customHeight="1" x14ac:dyDescent="0.25">
      <c r="I5" s="79"/>
      <c r="J5" s="79"/>
      <c r="K5" s="79"/>
      <c r="L5" s="79"/>
      <c r="M5" s="86"/>
      <c r="N5" s="82"/>
      <c r="O5" s="79"/>
      <c r="P5" s="82"/>
      <c r="Q5" s="82"/>
      <c r="R5" s="82"/>
    </row>
    <row r="6" spans="2:22" ht="25.5" customHeight="1" x14ac:dyDescent="0.25">
      <c r="C6" s="186" t="s">
        <v>149</v>
      </c>
      <c r="D6" s="186"/>
      <c r="E6" s="186"/>
      <c r="F6" s="186"/>
      <c r="G6" s="186"/>
      <c r="H6" s="186"/>
      <c r="I6" s="79"/>
      <c r="J6" s="79"/>
      <c r="K6" s="79"/>
      <c r="L6" s="79"/>
      <c r="M6" s="86"/>
      <c r="N6" s="82"/>
      <c r="O6" s="79"/>
      <c r="P6" s="82"/>
      <c r="Q6" s="82"/>
      <c r="R6" s="82"/>
    </row>
    <row r="7" spans="2:22" x14ac:dyDescent="0.25">
      <c r="I7" s="79"/>
      <c r="J7" s="79"/>
      <c r="K7" s="79"/>
      <c r="L7" s="79"/>
      <c r="M7" s="84"/>
      <c r="N7" s="79"/>
      <c r="O7" s="79"/>
      <c r="P7" s="79"/>
      <c r="Q7" s="79"/>
      <c r="R7" s="79"/>
    </row>
    <row r="8" spans="2:22" ht="29.25" customHeight="1" x14ac:dyDescent="0.25">
      <c r="B8" s="185" t="s">
        <v>133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</row>
    <row r="9" spans="2:22" x14ac:dyDescent="0.25">
      <c r="C9" s="1"/>
      <c r="T9" s="1"/>
    </row>
    <row r="10" spans="2:22" ht="18.75" x14ac:dyDescent="0.25">
      <c r="C10" s="165" t="s">
        <v>147</v>
      </c>
      <c r="D10" s="165"/>
      <c r="E10" s="165"/>
      <c r="F10" s="164" t="s">
        <v>171</v>
      </c>
      <c r="G10" s="164"/>
      <c r="H10" s="164"/>
      <c r="I10" s="164"/>
      <c r="J10" s="71"/>
      <c r="K10" s="182" t="s">
        <v>148</v>
      </c>
      <c r="L10" s="183"/>
      <c r="M10" s="183"/>
      <c r="N10" s="183"/>
      <c r="O10" s="183"/>
      <c r="P10" s="184"/>
      <c r="Q10" s="202">
        <v>43535</v>
      </c>
      <c r="R10" s="203"/>
      <c r="S10" s="204"/>
    </row>
    <row r="11" spans="2:22" s="4" customFormat="1" x14ac:dyDescent="0.25">
      <c r="C11" s="40"/>
      <c r="D11" s="3"/>
      <c r="E11" s="3"/>
      <c r="F11" s="3"/>
      <c r="G11" s="3"/>
      <c r="H11" s="3"/>
      <c r="I11" s="3"/>
      <c r="J11" s="3"/>
      <c r="K11" s="3"/>
      <c r="L11" s="3"/>
      <c r="M11" s="88"/>
      <c r="N11" s="3"/>
      <c r="O11" s="3"/>
      <c r="P11" s="3"/>
      <c r="Q11" s="3"/>
      <c r="R11" s="3"/>
      <c r="S11" s="3"/>
      <c r="T11" s="2"/>
    </row>
    <row r="12" spans="2:22" x14ac:dyDescent="0.25">
      <c r="C12" s="49" t="s">
        <v>83</v>
      </c>
      <c r="D12" s="49"/>
      <c r="E12" s="49"/>
      <c r="F12" s="49"/>
      <c r="G12" s="49"/>
      <c r="H12" s="49"/>
      <c r="I12" s="49"/>
      <c r="J12" s="49"/>
      <c r="K12" s="49"/>
      <c r="L12" s="49"/>
      <c r="M12" s="89"/>
      <c r="N12" s="49"/>
      <c r="O12" s="49"/>
      <c r="P12" s="49"/>
      <c r="Q12" s="49"/>
      <c r="R12" s="49"/>
      <c r="S12" s="49"/>
      <c r="V12" s="61"/>
    </row>
    <row r="13" spans="2:22" s="25" customFormat="1" ht="6" customHeight="1" x14ac:dyDescent="0.25">
      <c r="C13" s="31"/>
      <c r="M13" s="90"/>
      <c r="T13" s="2"/>
      <c r="V13" s="30"/>
    </row>
    <row r="14" spans="2:22" s="25" customFormat="1" x14ac:dyDescent="0.25">
      <c r="C14" s="175" t="s">
        <v>84</v>
      </c>
      <c r="D14" s="175"/>
      <c r="E14" s="175"/>
      <c r="F14" s="179"/>
      <c r="G14" s="180"/>
      <c r="H14" s="180"/>
      <c r="I14" s="181"/>
      <c r="J14" s="72"/>
      <c r="K14" s="175" t="s">
        <v>162</v>
      </c>
      <c r="L14" s="175"/>
      <c r="M14" s="175"/>
      <c r="N14" s="175"/>
      <c r="O14" s="173"/>
      <c r="P14" s="173"/>
      <c r="Q14" s="173"/>
      <c r="R14" s="173"/>
      <c r="S14" s="173"/>
      <c r="T14" s="2"/>
      <c r="V14" s="188"/>
    </row>
    <row r="15" spans="2:22" s="25" customFormat="1" x14ac:dyDescent="0.25">
      <c r="C15" s="175" t="s">
        <v>85</v>
      </c>
      <c r="D15" s="175"/>
      <c r="E15" s="175"/>
      <c r="F15" s="173"/>
      <c r="G15" s="173"/>
      <c r="H15" s="173"/>
      <c r="I15" s="173"/>
      <c r="J15" s="72"/>
      <c r="K15" s="175" t="s">
        <v>86</v>
      </c>
      <c r="L15" s="175"/>
      <c r="M15" s="175"/>
      <c r="N15" s="175"/>
      <c r="O15" s="173"/>
      <c r="P15" s="173"/>
      <c r="Q15" s="173"/>
      <c r="R15" s="173"/>
      <c r="S15" s="173"/>
      <c r="T15" s="2"/>
      <c r="V15" s="189"/>
    </row>
    <row r="16" spans="2:22" s="25" customFormat="1" x14ac:dyDescent="0.25">
      <c r="C16" s="176" t="s">
        <v>1</v>
      </c>
      <c r="D16" s="177"/>
      <c r="E16" s="178"/>
      <c r="F16" s="173"/>
      <c r="G16" s="173"/>
      <c r="H16" s="173"/>
      <c r="I16" s="173"/>
      <c r="J16" s="72"/>
      <c r="K16" s="187" t="s">
        <v>87</v>
      </c>
      <c r="L16" s="187"/>
      <c r="M16" s="187"/>
      <c r="N16" s="187"/>
      <c r="O16" s="173"/>
      <c r="P16" s="173"/>
      <c r="Q16" s="173"/>
      <c r="R16" s="173"/>
      <c r="S16" s="173"/>
      <c r="T16" s="2"/>
      <c r="V16" s="189"/>
    </row>
    <row r="17" spans="3:20" s="25" customFormat="1" x14ac:dyDescent="0.25">
      <c r="C17" s="73" t="s">
        <v>88</v>
      </c>
      <c r="D17" s="73"/>
      <c r="E17" s="73"/>
      <c r="F17" s="173"/>
      <c r="G17" s="173"/>
      <c r="H17" s="173"/>
      <c r="I17" s="173"/>
      <c r="J17" s="51"/>
      <c r="K17" s="51"/>
      <c r="L17" s="51"/>
      <c r="M17" s="91"/>
      <c r="N17" s="51"/>
      <c r="O17" s="51"/>
      <c r="P17" s="51"/>
      <c r="S17" s="52"/>
      <c r="T17" s="2"/>
    </row>
    <row r="18" spans="3:20" ht="21" customHeight="1" x14ac:dyDescent="0.25">
      <c r="R18" s="105" t="s">
        <v>40</v>
      </c>
      <c r="S18" s="106" t="s">
        <v>41</v>
      </c>
    </row>
    <row r="19" spans="3:20" ht="21.75" customHeight="1" x14ac:dyDescent="0.25">
      <c r="C19" s="174" t="s">
        <v>150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5"/>
      <c r="P19" s="5"/>
      <c r="Q19" s="5"/>
      <c r="R19" s="107">
        <v>28500</v>
      </c>
      <c r="S19" s="108">
        <v>700</v>
      </c>
      <c r="T19" s="6"/>
    </row>
    <row r="20" spans="3:20" ht="6.75" customHeight="1" x14ac:dyDescent="0.25">
      <c r="O20" s="5"/>
      <c r="Q20" s="5"/>
    </row>
    <row r="21" spans="3:20" s="4" customFormat="1" ht="36" customHeight="1" x14ac:dyDescent="0.25">
      <c r="C21" s="44" t="s">
        <v>91</v>
      </c>
      <c r="E21" s="169" t="s">
        <v>90</v>
      </c>
      <c r="F21" s="169"/>
      <c r="G21" s="170" t="s">
        <v>89</v>
      </c>
      <c r="H21" s="170"/>
      <c r="I21" s="170"/>
      <c r="J21" s="74"/>
      <c r="K21" s="76" t="s">
        <v>154</v>
      </c>
      <c r="L21" s="83">
        <v>0.9</v>
      </c>
      <c r="M21" s="92" t="s">
        <v>95</v>
      </c>
      <c r="N21" s="44" t="s">
        <v>92</v>
      </c>
      <c r="O21" s="5"/>
      <c r="P21" s="50" t="s">
        <v>82</v>
      </c>
      <c r="Q21" s="5"/>
      <c r="R21" s="44" t="s">
        <v>93</v>
      </c>
      <c r="S21" s="44" t="s">
        <v>94</v>
      </c>
    </row>
    <row r="22" spans="3:20" s="24" customFormat="1" ht="52.5" customHeight="1" x14ac:dyDescent="0.25">
      <c r="C22" s="149" t="s">
        <v>155</v>
      </c>
      <c r="E22" s="151"/>
      <c r="F22" s="152"/>
      <c r="G22" s="145" t="s">
        <v>117</v>
      </c>
      <c r="H22" s="146"/>
      <c r="I22" s="147"/>
      <c r="J22" s="75"/>
      <c r="K22" s="148">
        <v>1.8</v>
      </c>
      <c r="L22" s="128">
        <f>K22/$L$21</f>
        <v>2</v>
      </c>
      <c r="M22" s="129">
        <f>L22</f>
        <v>2</v>
      </c>
      <c r="N22" s="113">
        <f>SUM(M22*$R$19)/$S$19</f>
        <v>81.428571428571431</v>
      </c>
      <c r="O22" s="5"/>
      <c r="P22" s="140"/>
      <c r="Q22" s="5"/>
      <c r="R22" s="136">
        <f>SUM(P22*M22)*$R$19</f>
        <v>0</v>
      </c>
      <c r="S22" s="138">
        <f t="shared" ref="S22:S52" si="0">N22*P22</f>
        <v>0</v>
      </c>
    </row>
    <row r="23" spans="3:20" s="24" customFormat="1" ht="52.5" customHeight="1" x14ac:dyDescent="0.25">
      <c r="C23" s="150"/>
      <c r="E23" s="153"/>
      <c r="F23" s="154"/>
      <c r="G23" s="142" t="s">
        <v>120</v>
      </c>
      <c r="H23" s="143"/>
      <c r="I23" s="144"/>
      <c r="J23" s="75"/>
      <c r="K23" s="148"/>
      <c r="L23" s="128"/>
      <c r="M23" s="130"/>
      <c r="N23" s="114"/>
      <c r="O23" s="5"/>
      <c r="P23" s="141"/>
      <c r="Q23" s="5"/>
      <c r="R23" s="137"/>
      <c r="S23" s="139"/>
    </row>
    <row r="24" spans="3:20" s="24" customFormat="1" ht="52.5" customHeight="1" x14ac:dyDescent="0.25">
      <c r="C24" s="149" t="s">
        <v>70</v>
      </c>
      <c r="E24" s="151"/>
      <c r="F24" s="152"/>
      <c r="G24" s="145" t="s">
        <v>118</v>
      </c>
      <c r="H24" s="146"/>
      <c r="I24" s="147"/>
      <c r="J24" s="75"/>
      <c r="K24" s="148">
        <v>1.8</v>
      </c>
      <c r="L24" s="128">
        <f t="shared" ref="L24" si="1">K24/$L$21</f>
        <v>2</v>
      </c>
      <c r="M24" s="129">
        <f t="shared" ref="M24" si="2">L24</f>
        <v>2</v>
      </c>
      <c r="N24" s="113">
        <f>SUM(M24*$R$19)/$S$19</f>
        <v>81.428571428571431</v>
      </c>
      <c r="O24" s="190"/>
      <c r="P24" s="140"/>
      <c r="Q24" s="5"/>
      <c r="R24" s="136">
        <f t="shared" ref="R24" si="3">SUM(P24*M24)*$R$19</f>
        <v>0</v>
      </c>
      <c r="S24" s="138">
        <f t="shared" si="0"/>
        <v>0</v>
      </c>
    </row>
    <row r="25" spans="3:20" s="24" customFormat="1" ht="52.5" customHeight="1" x14ac:dyDescent="0.25">
      <c r="C25" s="150"/>
      <c r="E25" s="153"/>
      <c r="F25" s="154"/>
      <c r="G25" s="142" t="s">
        <v>119</v>
      </c>
      <c r="H25" s="143"/>
      <c r="I25" s="144"/>
      <c r="J25" s="75"/>
      <c r="K25" s="148"/>
      <c r="L25" s="128"/>
      <c r="M25" s="130"/>
      <c r="N25" s="114"/>
      <c r="O25" s="191"/>
      <c r="P25" s="141"/>
      <c r="Q25" s="5"/>
      <c r="R25" s="137"/>
      <c r="S25" s="139"/>
    </row>
    <row r="26" spans="3:20" s="24" customFormat="1" ht="52.5" customHeight="1" x14ac:dyDescent="0.25">
      <c r="C26" s="149" t="s">
        <v>71</v>
      </c>
      <c r="E26" s="151"/>
      <c r="F26" s="152"/>
      <c r="G26" s="145" t="s">
        <v>74</v>
      </c>
      <c r="H26" s="146"/>
      <c r="I26" s="147"/>
      <c r="J26" s="75"/>
      <c r="K26" s="148">
        <v>2.2000000000000002</v>
      </c>
      <c r="L26" s="128">
        <f t="shared" ref="L26" si="4">K26/$L$21</f>
        <v>2.4444444444444446</v>
      </c>
      <c r="M26" s="129">
        <f t="shared" ref="M26" si="5">L26</f>
        <v>2.4444444444444446</v>
      </c>
      <c r="N26" s="113">
        <f t="shared" ref="N26" si="6">SUM(M26*$R$19)/$S$19</f>
        <v>99.523809523809533</v>
      </c>
      <c r="O26" s="5"/>
      <c r="P26" s="140"/>
      <c r="Q26" s="5"/>
      <c r="R26" s="136">
        <f t="shared" ref="R26" si="7">SUM(P26*M26)*$R$19</f>
        <v>0</v>
      </c>
      <c r="S26" s="138">
        <f t="shared" si="0"/>
        <v>0</v>
      </c>
    </row>
    <row r="27" spans="3:20" s="24" customFormat="1" ht="52.5" customHeight="1" x14ac:dyDescent="0.25">
      <c r="C27" s="150"/>
      <c r="E27" s="153"/>
      <c r="F27" s="154"/>
      <c r="G27" s="142" t="s">
        <v>121</v>
      </c>
      <c r="H27" s="143"/>
      <c r="I27" s="144"/>
      <c r="J27" s="75"/>
      <c r="K27" s="148"/>
      <c r="L27" s="128"/>
      <c r="M27" s="130"/>
      <c r="N27" s="114"/>
      <c r="O27" s="5"/>
      <c r="P27" s="141"/>
      <c r="Q27" s="5"/>
      <c r="R27" s="137"/>
      <c r="S27" s="139"/>
    </row>
    <row r="28" spans="3:20" s="24" customFormat="1" ht="52.5" customHeight="1" x14ac:dyDescent="0.25">
      <c r="C28" s="149" t="s">
        <v>72</v>
      </c>
      <c r="E28" s="151"/>
      <c r="F28" s="155"/>
      <c r="G28" s="159" t="s">
        <v>75</v>
      </c>
      <c r="H28" s="160"/>
      <c r="I28" s="161"/>
      <c r="J28" s="75"/>
      <c r="K28" s="148">
        <v>2.2000000000000002</v>
      </c>
      <c r="L28" s="128">
        <f t="shared" ref="L28" si="8">K28/$L$21</f>
        <v>2.4444444444444446</v>
      </c>
      <c r="M28" s="129">
        <f t="shared" ref="M28" si="9">L28</f>
        <v>2.4444444444444446</v>
      </c>
      <c r="N28" s="113">
        <f t="shared" ref="N28" si="10">SUM(M28*$R$19)/$S$19</f>
        <v>99.523809523809533</v>
      </c>
      <c r="O28" s="5"/>
      <c r="P28" s="140"/>
      <c r="Q28" s="5"/>
      <c r="R28" s="136">
        <f t="shared" ref="R28" si="11">SUM(P28*M28)*$R$19</f>
        <v>0</v>
      </c>
      <c r="S28" s="138">
        <f t="shared" si="0"/>
        <v>0</v>
      </c>
    </row>
    <row r="29" spans="3:20" s="24" customFormat="1" ht="52.5" customHeight="1" x14ac:dyDescent="0.25">
      <c r="C29" s="150"/>
      <c r="E29" s="153"/>
      <c r="F29" s="156"/>
      <c r="G29" s="142" t="s">
        <v>122</v>
      </c>
      <c r="H29" s="143"/>
      <c r="I29" s="144"/>
      <c r="J29" s="75"/>
      <c r="K29" s="148"/>
      <c r="L29" s="128"/>
      <c r="M29" s="130"/>
      <c r="N29" s="114"/>
      <c r="O29" s="5"/>
      <c r="P29" s="141"/>
      <c r="Q29" s="5"/>
      <c r="R29" s="137"/>
      <c r="S29" s="139"/>
    </row>
    <row r="30" spans="3:20" s="24" customFormat="1" ht="52.5" customHeight="1" x14ac:dyDescent="0.25">
      <c r="C30" s="149" t="s">
        <v>73</v>
      </c>
      <c r="E30" s="151"/>
      <c r="F30" s="152"/>
      <c r="G30" s="145" t="s">
        <v>76</v>
      </c>
      <c r="H30" s="146"/>
      <c r="I30" s="147"/>
      <c r="J30" s="75"/>
      <c r="K30" s="148">
        <v>2.2000000000000002</v>
      </c>
      <c r="L30" s="128">
        <f t="shared" ref="L30" si="12">K30/$L$21</f>
        <v>2.4444444444444446</v>
      </c>
      <c r="M30" s="129">
        <f t="shared" ref="M30" si="13">L30</f>
        <v>2.4444444444444446</v>
      </c>
      <c r="N30" s="113">
        <f t="shared" ref="N30" si="14">SUM(M30*$R$19)/$S$19</f>
        <v>99.523809523809533</v>
      </c>
      <c r="O30" s="5"/>
      <c r="P30" s="140"/>
      <c r="Q30" s="5"/>
      <c r="R30" s="136">
        <f t="shared" ref="R30" si="15">SUM(P30*M30)*$R$19</f>
        <v>0</v>
      </c>
      <c r="S30" s="138">
        <f t="shared" ref="S30" si="16">N30*P30</f>
        <v>0</v>
      </c>
    </row>
    <row r="31" spans="3:20" s="24" customFormat="1" ht="52.5" customHeight="1" x14ac:dyDescent="0.25">
      <c r="C31" s="193"/>
      <c r="E31" s="162"/>
      <c r="F31" s="163"/>
      <c r="G31" s="142" t="s">
        <v>123</v>
      </c>
      <c r="H31" s="143"/>
      <c r="I31" s="144"/>
      <c r="J31" s="75"/>
      <c r="K31" s="148"/>
      <c r="L31" s="128"/>
      <c r="M31" s="130"/>
      <c r="N31" s="114"/>
      <c r="O31" s="5"/>
      <c r="P31" s="141"/>
      <c r="Q31" s="5"/>
      <c r="R31" s="137"/>
      <c r="S31" s="139"/>
    </row>
    <row r="32" spans="3:20" s="24" customFormat="1" ht="52.5" customHeight="1" x14ac:dyDescent="0.25">
      <c r="C32" s="149" t="s">
        <v>20</v>
      </c>
      <c r="E32" s="151"/>
      <c r="F32" s="152"/>
      <c r="G32" s="145" t="s">
        <v>13</v>
      </c>
      <c r="H32" s="146"/>
      <c r="I32" s="147"/>
      <c r="J32" s="75"/>
      <c r="K32" s="148">
        <v>0.6</v>
      </c>
      <c r="L32" s="128">
        <f t="shared" ref="L32" si="17">K32/$L$21</f>
        <v>0.66666666666666663</v>
      </c>
      <c r="M32" s="129">
        <f t="shared" ref="M32" si="18">L32</f>
        <v>0.66666666666666663</v>
      </c>
      <c r="N32" s="113">
        <f t="shared" ref="N32" si="19">SUM(M32*$R$19)/$S$19</f>
        <v>27.142857142857142</v>
      </c>
      <c r="O32" s="5"/>
      <c r="P32" s="140"/>
      <c r="Q32" s="5"/>
      <c r="R32" s="136">
        <f t="shared" ref="R32" si="20">SUM(P32*M32)*$R$19</f>
        <v>0</v>
      </c>
      <c r="S32" s="138">
        <f t="shared" si="0"/>
        <v>0</v>
      </c>
    </row>
    <row r="33" spans="3:19" s="24" customFormat="1" ht="52.5" customHeight="1" x14ac:dyDescent="0.25">
      <c r="C33" s="150"/>
      <c r="E33" s="153"/>
      <c r="F33" s="154"/>
      <c r="G33" s="142" t="s">
        <v>96</v>
      </c>
      <c r="H33" s="143"/>
      <c r="I33" s="144"/>
      <c r="J33" s="75"/>
      <c r="K33" s="148"/>
      <c r="L33" s="128"/>
      <c r="M33" s="130"/>
      <c r="N33" s="114"/>
      <c r="O33" s="5"/>
      <c r="P33" s="141"/>
      <c r="Q33" s="5"/>
      <c r="R33" s="137"/>
      <c r="S33" s="139"/>
    </row>
    <row r="34" spans="3:19" s="24" customFormat="1" ht="52.5" customHeight="1" x14ac:dyDescent="0.25">
      <c r="C34" s="149" t="s">
        <v>22</v>
      </c>
      <c r="E34" s="151"/>
      <c r="F34" s="152"/>
      <c r="G34" s="145" t="s">
        <v>52</v>
      </c>
      <c r="H34" s="146"/>
      <c r="I34" s="147"/>
      <c r="J34" s="75"/>
      <c r="K34" s="148">
        <v>0.9</v>
      </c>
      <c r="L34" s="128">
        <f t="shared" ref="L34" si="21">K34/$L$21</f>
        <v>1</v>
      </c>
      <c r="M34" s="129">
        <f t="shared" ref="M34" si="22">L34</f>
        <v>1</v>
      </c>
      <c r="N34" s="113">
        <f t="shared" ref="N34" si="23">SUM(M34*$R$19)/$S$19</f>
        <v>40.714285714285715</v>
      </c>
      <c r="O34" s="5"/>
      <c r="P34" s="140"/>
      <c r="Q34" s="5"/>
      <c r="R34" s="136">
        <f t="shared" ref="R34" si="24">SUM(P34*M34)*$R$19</f>
        <v>0</v>
      </c>
      <c r="S34" s="138">
        <f t="shared" si="0"/>
        <v>0</v>
      </c>
    </row>
    <row r="35" spans="3:19" s="24" customFormat="1" ht="52.5" customHeight="1" x14ac:dyDescent="0.25">
      <c r="C35" s="150"/>
      <c r="E35" s="153"/>
      <c r="F35" s="154"/>
      <c r="G35" s="142" t="s">
        <v>97</v>
      </c>
      <c r="H35" s="143"/>
      <c r="I35" s="144"/>
      <c r="J35" s="75"/>
      <c r="K35" s="148"/>
      <c r="L35" s="128"/>
      <c r="M35" s="130"/>
      <c r="N35" s="114"/>
      <c r="O35" s="5"/>
      <c r="P35" s="141"/>
      <c r="Q35" s="5"/>
      <c r="R35" s="137"/>
      <c r="S35" s="139"/>
    </row>
    <row r="36" spans="3:19" s="24" customFormat="1" ht="52.5" customHeight="1" x14ac:dyDescent="0.25">
      <c r="C36" s="149" t="s">
        <v>23</v>
      </c>
      <c r="E36" s="151"/>
      <c r="F36" s="152"/>
      <c r="G36" s="145" t="s">
        <v>68</v>
      </c>
      <c r="H36" s="146"/>
      <c r="I36" s="147"/>
      <c r="J36" s="75"/>
      <c r="K36" s="148">
        <v>0.9</v>
      </c>
      <c r="L36" s="128">
        <f t="shared" ref="L36" si="25">K36/$L$21</f>
        <v>1</v>
      </c>
      <c r="M36" s="129">
        <f t="shared" ref="M36" si="26">L36</f>
        <v>1</v>
      </c>
      <c r="N36" s="113">
        <f t="shared" ref="N36" si="27">SUM(M36*$R$19)/$S$19</f>
        <v>40.714285714285715</v>
      </c>
      <c r="O36" s="5"/>
      <c r="P36" s="140"/>
      <c r="Q36" s="5"/>
      <c r="R36" s="136">
        <f t="shared" ref="R36" si="28">SUM(P36*M36)*$R$19</f>
        <v>0</v>
      </c>
      <c r="S36" s="138">
        <f t="shared" si="0"/>
        <v>0</v>
      </c>
    </row>
    <row r="37" spans="3:19" s="24" customFormat="1" ht="52.5" customHeight="1" x14ac:dyDescent="0.25">
      <c r="C37" s="150"/>
      <c r="E37" s="153"/>
      <c r="F37" s="154"/>
      <c r="G37" s="142" t="s">
        <v>98</v>
      </c>
      <c r="H37" s="143"/>
      <c r="I37" s="144"/>
      <c r="J37" s="75"/>
      <c r="K37" s="148"/>
      <c r="L37" s="128"/>
      <c r="M37" s="130"/>
      <c r="N37" s="114"/>
      <c r="O37" s="5"/>
      <c r="P37" s="141"/>
      <c r="Q37" s="5"/>
      <c r="R37" s="137"/>
      <c r="S37" s="139"/>
    </row>
    <row r="38" spans="3:19" s="24" customFormat="1" ht="52.5" customHeight="1" x14ac:dyDescent="0.25">
      <c r="C38" s="149" t="s">
        <v>21</v>
      </c>
      <c r="E38" s="151"/>
      <c r="F38" s="152"/>
      <c r="G38" s="145" t="s">
        <v>54</v>
      </c>
      <c r="H38" s="146"/>
      <c r="I38" s="147"/>
      <c r="J38" s="75"/>
      <c r="K38" s="148">
        <v>1.2</v>
      </c>
      <c r="L38" s="128">
        <f t="shared" ref="L38" si="29">K38/$L$21</f>
        <v>1.3333333333333333</v>
      </c>
      <c r="M38" s="129">
        <f t="shared" ref="M38" si="30">L38</f>
        <v>1.3333333333333333</v>
      </c>
      <c r="N38" s="113">
        <f t="shared" ref="N38" si="31">SUM(M38*$R$19)/$S$19</f>
        <v>54.285714285714285</v>
      </c>
      <c r="O38" s="5"/>
      <c r="P38" s="140"/>
      <c r="Q38" s="5"/>
      <c r="R38" s="136">
        <f t="shared" ref="R38" si="32">SUM(P38*M38)*$R$19</f>
        <v>0</v>
      </c>
      <c r="S38" s="138">
        <f t="shared" si="0"/>
        <v>0</v>
      </c>
    </row>
    <row r="39" spans="3:19" s="24" customFormat="1" ht="52.5" customHeight="1" x14ac:dyDescent="0.25">
      <c r="C39" s="150"/>
      <c r="E39" s="153"/>
      <c r="F39" s="154"/>
      <c r="G39" s="142" t="s">
        <v>99</v>
      </c>
      <c r="H39" s="143"/>
      <c r="I39" s="144"/>
      <c r="J39" s="75"/>
      <c r="K39" s="148"/>
      <c r="L39" s="128"/>
      <c r="M39" s="130"/>
      <c r="N39" s="114"/>
      <c r="O39" s="5"/>
      <c r="P39" s="141"/>
      <c r="Q39" s="5"/>
      <c r="R39" s="137"/>
      <c r="S39" s="139"/>
    </row>
    <row r="40" spans="3:19" s="24" customFormat="1" ht="52.5" customHeight="1" x14ac:dyDescent="0.25">
      <c r="C40" s="149" t="s">
        <v>24</v>
      </c>
      <c r="E40" s="151"/>
      <c r="F40" s="152"/>
      <c r="G40" s="145" t="s">
        <v>53</v>
      </c>
      <c r="H40" s="146"/>
      <c r="I40" s="147"/>
      <c r="J40" s="75"/>
      <c r="K40" s="148">
        <v>1.4</v>
      </c>
      <c r="L40" s="128">
        <f t="shared" ref="L40" si="33">K40/$L$21</f>
        <v>1.5555555555555554</v>
      </c>
      <c r="M40" s="129">
        <f t="shared" ref="M40" si="34">L40</f>
        <v>1.5555555555555554</v>
      </c>
      <c r="N40" s="113">
        <f t="shared" ref="N40" si="35">SUM(M40*$R$19)/$S$19</f>
        <v>63.333333333333329</v>
      </c>
      <c r="O40" s="5"/>
      <c r="P40" s="140"/>
      <c r="Q40" s="5"/>
      <c r="R40" s="136">
        <f t="shared" ref="R40" si="36">SUM(P40*M40)*$R$19</f>
        <v>0</v>
      </c>
      <c r="S40" s="138">
        <f t="shared" si="0"/>
        <v>0</v>
      </c>
    </row>
    <row r="41" spans="3:19" s="24" customFormat="1" ht="52.5" customHeight="1" x14ac:dyDescent="0.25">
      <c r="C41" s="150"/>
      <c r="E41" s="153"/>
      <c r="F41" s="154"/>
      <c r="G41" s="142" t="s">
        <v>100</v>
      </c>
      <c r="H41" s="143"/>
      <c r="I41" s="144"/>
      <c r="J41" s="75"/>
      <c r="K41" s="148"/>
      <c r="L41" s="128"/>
      <c r="M41" s="130"/>
      <c r="N41" s="114"/>
      <c r="O41" s="5"/>
      <c r="P41" s="141"/>
      <c r="Q41" s="5"/>
      <c r="R41" s="137"/>
      <c r="S41" s="139"/>
    </row>
    <row r="42" spans="3:19" s="24" customFormat="1" ht="52.5" customHeight="1" x14ac:dyDescent="0.25">
      <c r="C42" s="149" t="s">
        <v>60</v>
      </c>
      <c r="E42" s="151"/>
      <c r="F42" s="152"/>
      <c r="G42" s="145" t="s">
        <v>61</v>
      </c>
      <c r="H42" s="146"/>
      <c r="I42" s="147"/>
      <c r="J42" s="75"/>
      <c r="K42" s="148">
        <v>0.6</v>
      </c>
      <c r="L42" s="128">
        <f t="shared" ref="L42" si="37">K42/$L$21</f>
        <v>0.66666666666666663</v>
      </c>
      <c r="M42" s="129">
        <f t="shared" ref="M42" si="38">L42</f>
        <v>0.66666666666666663</v>
      </c>
      <c r="N42" s="113">
        <f t="shared" ref="N42" si="39">SUM(M42*$R$19)/$S$19</f>
        <v>27.142857142857142</v>
      </c>
      <c r="O42" s="5"/>
      <c r="P42" s="140"/>
      <c r="Q42" s="5"/>
      <c r="R42" s="136">
        <f t="shared" ref="R42" si="40">SUM(P42*M42)*$R$19</f>
        <v>0</v>
      </c>
      <c r="S42" s="138">
        <f t="shared" si="0"/>
        <v>0</v>
      </c>
    </row>
    <row r="43" spans="3:19" s="24" customFormat="1" ht="52.5" customHeight="1" x14ac:dyDescent="0.25">
      <c r="C43" s="150"/>
      <c r="E43" s="153"/>
      <c r="F43" s="154"/>
      <c r="G43" s="142" t="s">
        <v>101</v>
      </c>
      <c r="H43" s="143"/>
      <c r="I43" s="144"/>
      <c r="J43" s="75"/>
      <c r="K43" s="148"/>
      <c r="L43" s="128"/>
      <c r="M43" s="130"/>
      <c r="N43" s="114"/>
      <c r="O43" s="5"/>
      <c r="P43" s="141"/>
      <c r="Q43" s="5"/>
      <c r="R43" s="137"/>
      <c r="S43" s="139"/>
    </row>
    <row r="44" spans="3:19" s="24" customFormat="1" ht="52.5" customHeight="1" x14ac:dyDescent="0.25">
      <c r="C44" s="149" t="s">
        <v>42</v>
      </c>
      <c r="E44" s="151"/>
      <c r="F44" s="152"/>
      <c r="G44" s="145" t="s">
        <v>31</v>
      </c>
      <c r="H44" s="146"/>
      <c r="I44" s="147"/>
      <c r="J44" s="75"/>
      <c r="K44" s="148">
        <v>0.9</v>
      </c>
      <c r="L44" s="128">
        <f t="shared" ref="L44" si="41">K44/$L$21</f>
        <v>1</v>
      </c>
      <c r="M44" s="129">
        <f t="shared" ref="M44" si="42">L44</f>
        <v>1</v>
      </c>
      <c r="N44" s="113">
        <f t="shared" ref="N44" si="43">SUM(M44*$R$19)/$S$19</f>
        <v>40.714285714285715</v>
      </c>
      <c r="O44" s="5"/>
      <c r="P44" s="140"/>
      <c r="Q44" s="5"/>
      <c r="R44" s="136">
        <f t="shared" ref="R44" si="44">SUM(P44*M44)*$R$19</f>
        <v>0</v>
      </c>
      <c r="S44" s="138">
        <f t="shared" si="0"/>
        <v>0</v>
      </c>
    </row>
    <row r="45" spans="3:19" s="24" customFormat="1" ht="52.5" customHeight="1" x14ac:dyDescent="0.25">
      <c r="C45" s="150"/>
      <c r="E45" s="153"/>
      <c r="F45" s="154"/>
      <c r="G45" s="142" t="s">
        <v>102</v>
      </c>
      <c r="H45" s="143"/>
      <c r="I45" s="144"/>
      <c r="J45" s="75"/>
      <c r="K45" s="148"/>
      <c r="L45" s="128"/>
      <c r="M45" s="130"/>
      <c r="N45" s="114"/>
      <c r="O45" s="5"/>
      <c r="P45" s="141"/>
      <c r="Q45" s="5"/>
      <c r="R45" s="137"/>
      <c r="S45" s="139"/>
    </row>
    <row r="46" spans="3:19" s="24" customFormat="1" ht="52.5" customHeight="1" x14ac:dyDescent="0.25">
      <c r="C46" s="149" t="s">
        <v>43</v>
      </c>
      <c r="E46" s="151"/>
      <c r="F46" s="152"/>
      <c r="G46" s="145" t="s">
        <v>34</v>
      </c>
      <c r="H46" s="146"/>
      <c r="I46" s="147"/>
      <c r="J46" s="75"/>
      <c r="K46" s="148">
        <v>2.88</v>
      </c>
      <c r="L46" s="128">
        <f t="shared" ref="L46" si="45">K46/$L$21</f>
        <v>3.1999999999999997</v>
      </c>
      <c r="M46" s="129">
        <f t="shared" ref="M46" si="46">L46</f>
        <v>3.1999999999999997</v>
      </c>
      <c r="N46" s="113">
        <f t="shared" ref="N46" si="47">SUM(M46*$R$19)/$S$19</f>
        <v>130.28571428571428</v>
      </c>
      <c r="O46" s="5"/>
      <c r="P46" s="140"/>
      <c r="Q46" s="5"/>
      <c r="R46" s="136">
        <f t="shared" ref="R46" si="48">SUM(P46*M46)*$R$19</f>
        <v>0</v>
      </c>
      <c r="S46" s="138">
        <f t="shared" si="0"/>
        <v>0</v>
      </c>
    </row>
    <row r="47" spans="3:19" s="24" customFormat="1" ht="52.5" customHeight="1" x14ac:dyDescent="0.25">
      <c r="C47" s="150"/>
      <c r="E47" s="153"/>
      <c r="F47" s="154"/>
      <c r="G47" s="142" t="s">
        <v>103</v>
      </c>
      <c r="H47" s="143"/>
      <c r="I47" s="144"/>
      <c r="J47" s="75"/>
      <c r="K47" s="148"/>
      <c r="L47" s="128"/>
      <c r="M47" s="130"/>
      <c r="N47" s="114"/>
      <c r="O47" s="5"/>
      <c r="P47" s="141"/>
      <c r="Q47" s="5"/>
      <c r="R47" s="137"/>
      <c r="S47" s="139"/>
    </row>
    <row r="48" spans="3:19" s="24" customFormat="1" ht="52.5" customHeight="1" x14ac:dyDescent="0.25">
      <c r="C48" s="149" t="s">
        <v>44</v>
      </c>
      <c r="E48" s="151"/>
      <c r="F48" s="152"/>
      <c r="G48" s="145" t="s">
        <v>33</v>
      </c>
      <c r="H48" s="146"/>
      <c r="I48" s="147"/>
      <c r="J48" s="75"/>
      <c r="K48" s="148">
        <v>0.75</v>
      </c>
      <c r="L48" s="128">
        <f t="shared" ref="L48" si="49">K48/$L$21</f>
        <v>0.83333333333333326</v>
      </c>
      <c r="M48" s="129">
        <f t="shared" ref="M48" si="50">L48</f>
        <v>0.83333333333333326</v>
      </c>
      <c r="N48" s="113">
        <f t="shared" ref="N48" si="51">SUM(M48*$R$19)/$S$19</f>
        <v>33.928571428571423</v>
      </c>
      <c r="O48" s="5"/>
      <c r="P48" s="140"/>
      <c r="Q48" s="5"/>
      <c r="R48" s="136">
        <f t="shared" ref="R48" si="52">SUM(P48*M48)*$R$19</f>
        <v>0</v>
      </c>
      <c r="S48" s="138">
        <f t="shared" si="0"/>
        <v>0</v>
      </c>
    </row>
    <row r="49" spans="3:19" s="24" customFormat="1" ht="52.5" customHeight="1" x14ac:dyDescent="0.25">
      <c r="C49" s="150"/>
      <c r="E49" s="153"/>
      <c r="F49" s="154"/>
      <c r="G49" s="142" t="s">
        <v>33</v>
      </c>
      <c r="H49" s="143"/>
      <c r="I49" s="144"/>
      <c r="J49" s="75"/>
      <c r="K49" s="148"/>
      <c r="L49" s="128"/>
      <c r="M49" s="130"/>
      <c r="N49" s="114"/>
      <c r="O49" s="5"/>
      <c r="P49" s="141"/>
      <c r="Q49" s="5"/>
      <c r="R49" s="137"/>
      <c r="S49" s="139"/>
    </row>
    <row r="50" spans="3:19" s="24" customFormat="1" ht="52.5" customHeight="1" x14ac:dyDescent="0.25">
      <c r="C50" s="149" t="s">
        <v>17</v>
      </c>
      <c r="E50" s="151"/>
      <c r="F50" s="152"/>
      <c r="G50" s="145" t="s">
        <v>39</v>
      </c>
      <c r="H50" s="146"/>
      <c r="I50" s="147"/>
      <c r="J50" s="75"/>
      <c r="K50" s="148">
        <v>0.9</v>
      </c>
      <c r="L50" s="128">
        <f t="shared" ref="L50" si="53">K50/$L$21</f>
        <v>1</v>
      </c>
      <c r="M50" s="129">
        <f t="shared" ref="M50" si="54">L50</f>
        <v>1</v>
      </c>
      <c r="N50" s="113">
        <f t="shared" ref="N50" si="55">SUM(M50*$R$19)/$S$19</f>
        <v>40.714285714285715</v>
      </c>
      <c r="O50" s="5"/>
      <c r="P50" s="140"/>
      <c r="Q50" s="5"/>
      <c r="R50" s="136">
        <f t="shared" ref="R50" si="56">SUM(P50*M50)*$R$19</f>
        <v>0</v>
      </c>
      <c r="S50" s="138">
        <f t="shared" si="0"/>
        <v>0</v>
      </c>
    </row>
    <row r="51" spans="3:19" s="24" customFormat="1" ht="52.5" customHeight="1" x14ac:dyDescent="0.25">
      <c r="C51" s="150"/>
      <c r="E51" s="153"/>
      <c r="F51" s="154"/>
      <c r="G51" s="142" t="s">
        <v>104</v>
      </c>
      <c r="H51" s="143"/>
      <c r="I51" s="144"/>
      <c r="J51" s="75"/>
      <c r="K51" s="148"/>
      <c r="L51" s="128"/>
      <c r="M51" s="130"/>
      <c r="N51" s="114"/>
      <c r="O51" s="5"/>
      <c r="P51" s="141"/>
      <c r="Q51" s="5"/>
      <c r="R51" s="137"/>
      <c r="S51" s="139"/>
    </row>
    <row r="52" spans="3:19" s="24" customFormat="1" ht="52.5" customHeight="1" x14ac:dyDescent="0.25">
      <c r="C52" s="157" t="s">
        <v>16</v>
      </c>
      <c r="E52" s="157"/>
      <c r="F52" s="158"/>
      <c r="G52" s="145" t="s">
        <v>77</v>
      </c>
      <c r="H52" s="146"/>
      <c r="I52" s="147"/>
      <c r="J52" s="75"/>
      <c r="K52" s="148">
        <v>1</v>
      </c>
      <c r="L52" s="128">
        <f t="shared" ref="L52" si="57">K52/$L$21</f>
        <v>1.1111111111111112</v>
      </c>
      <c r="M52" s="129">
        <f t="shared" ref="M52" si="58">L52</f>
        <v>1.1111111111111112</v>
      </c>
      <c r="N52" s="113">
        <f t="shared" ref="N52" si="59">SUM(M52*$R$19)/$S$19</f>
        <v>45.238095238095241</v>
      </c>
      <c r="O52" s="5"/>
      <c r="P52" s="140"/>
      <c r="Q52" s="5"/>
      <c r="R52" s="136">
        <f t="shared" ref="R52" si="60">SUM(P52*M52)*$R$19</f>
        <v>0</v>
      </c>
      <c r="S52" s="138">
        <f t="shared" si="0"/>
        <v>0</v>
      </c>
    </row>
    <row r="53" spans="3:19" s="24" customFormat="1" ht="52.5" customHeight="1" x14ac:dyDescent="0.25">
      <c r="C53" s="157"/>
      <c r="E53" s="157"/>
      <c r="F53" s="158"/>
      <c r="G53" s="142" t="s">
        <v>105</v>
      </c>
      <c r="H53" s="143"/>
      <c r="I53" s="144"/>
      <c r="J53" s="75"/>
      <c r="K53" s="148"/>
      <c r="L53" s="128"/>
      <c r="M53" s="130"/>
      <c r="N53" s="114"/>
      <c r="O53" s="5"/>
      <c r="P53" s="141"/>
      <c r="Q53" s="5"/>
      <c r="R53" s="137"/>
      <c r="S53" s="139"/>
    </row>
    <row r="54" spans="3:19" s="24" customFormat="1" ht="52.5" customHeight="1" x14ac:dyDescent="0.25">
      <c r="C54" s="149" t="s">
        <v>37</v>
      </c>
      <c r="E54" s="151"/>
      <c r="F54" s="152"/>
      <c r="G54" s="145" t="s">
        <v>38</v>
      </c>
      <c r="H54" s="146"/>
      <c r="I54" s="147"/>
      <c r="J54" s="75"/>
      <c r="K54" s="148">
        <v>1.2</v>
      </c>
      <c r="L54" s="128">
        <f t="shared" ref="L54" si="61">K54/$L$21</f>
        <v>1.3333333333333333</v>
      </c>
      <c r="M54" s="129">
        <f t="shared" ref="M54" si="62">L54</f>
        <v>1.3333333333333333</v>
      </c>
      <c r="N54" s="113">
        <f t="shared" ref="N54" si="63">SUM(M54*$R$19)/$S$19</f>
        <v>54.285714285714285</v>
      </c>
      <c r="O54" s="5"/>
      <c r="P54" s="140"/>
      <c r="Q54" s="5"/>
      <c r="R54" s="136">
        <f t="shared" ref="R54" si="64">SUM(P54*M54)*$R$19</f>
        <v>0</v>
      </c>
      <c r="S54" s="138">
        <f t="shared" ref="S54:S76" si="65">N54*P54</f>
        <v>0</v>
      </c>
    </row>
    <row r="55" spans="3:19" s="24" customFormat="1" ht="52.5" customHeight="1" x14ac:dyDescent="0.25">
      <c r="C55" s="150"/>
      <c r="E55" s="153"/>
      <c r="F55" s="154"/>
      <c r="G55" s="142" t="s">
        <v>106</v>
      </c>
      <c r="H55" s="143"/>
      <c r="I55" s="144"/>
      <c r="J55" s="75"/>
      <c r="K55" s="148"/>
      <c r="L55" s="128"/>
      <c r="M55" s="130"/>
      <c r="N55" s="114"/>
      <c r="O55" s="5"/>
      <c r="P55" s="141"/>
      <c r="Q55" s="5"/>
      <c r="R55" s="137"/>
      <c r="S55" s="139"/>
    </row>
    <row r="56" spans="3:19" s="24" customFormat="1" ht="52.5" customHeight="1" x14ac:dyDescent="0.25">
      <c r="C56" s="149" t="s">
        <v>32</v>
      </c>
      <c r="E56" s="151"/>
      <c r="F56" s="152"/>
      <c r="G56" s="145" t="s">
        <v>56</v>
      </c>
      <c r="H56" s="146"/>
      <c r="I56" s="147"/>
      <c r="J56" s="75"/>
      <c r="K56" s="148">
        <v>1</v>
      </c>
      <c r="L56" s="128">
        <f t="shared" ref="L56" si="66">K56/$L$21</f>
        <v>1.1111111111111112</v>
      </c>
      <c r="M56" s="129">
        <f t="shared" ref="M56" si="67">L56</f>
        <v>1.1111111111111112</v>
      </c>
      <c r="N56" s="113">
        <f t="shared" ref="N56" si="68">SUM(M56*$R$19)/$S$19</f>
        <v>45.238095238095241</v>
      </c>
      <c r="O56" s="5"/>
      <c r="P56" s="140"/>
      <c r="Q56" s="5"/>
      <c r="R56" s="136">
        <f t="shared" ref="R56" si="69">SUM(P56*M56)*$R$19</f>
        <v>0</v>
      </c>
      <c r="S56" s="138">
        <f t="shared" si="65"/>
        <v>0</v>
      </c>
    </row>
    <row r="57" spans="3:19" s="24" customFormat="1" ht="52.5" customHeight="1" x14ac:dyDescent="0.25">
      <c r="C57" s="150"/>
      <c r="E57" s="153"/>
      <c r="F57" s="154"/>
      <c r="G57" s="142" t="s">
        <v>107</v>
      </c>
      <c r="H57" s="143"/>
      <c r="I57" s="144"/>
      <c r="J57" s="75"/>
      <c r="K57" s="148"/>
      <c r="L57" s="128"/>
      <c r="M57" s="130"/>
      <c r="N57" s="114"/>
      <c r="O57" s="5"/>
      <c r="P57" s="141"/>
      <c r="Q57" s="5"/>
      <c r="R57" s="137"/>
      <c r="S57" s="139"/>
    </row>
    <row r="58" spans="3:19" s="24" customFormat="1" ht="52.5" customHeight="1" x14ac:dyDescent="0.25">
      <c r="C58" s="149" t="s">
        <v>69</v>
      </c>
      <c r="E58" s="151"/>
      <c r="F58" s="155"/>
      <c r="G58" s="145" t="s">
        <v>67</v>
      </c>
      <c r="H58" s="146"/>
      <c r="I58" s="147"/>
      <c r="J58" s="75"/>
      <c r="K58" s="148">
        <v>1.4</v>
      </c>
      <c r="L58" s="128">
        <f t="shared" ref="L58" si="70">K58/$L$21</f>
        <v>1.5555555555555554</v>
      </c>
      <c r="M58" s="129">
        <f t="shared" ref="M58" si="71">L58</f>
        <v>1.5555555555555554</v>
      </c>
      <c r="N58" s="113">
        <f t="shared" ref="N58" si="72">SUM(M58*$R$19)/$S$19</f>
        <v>63.333333333333329</v>
      </c>
      <c r="O58" s="5"/>
      <c r="P58" s="140"/>
      <c r="Q58" s="5"/>
      <c r="R58" s="136">
        <f t="shared" ref="R58" si="73">SUM(P58*M58)*$R$19</f>
        <v>0</v>
      </c>
      <c r="S58" s="138">
        <f t="shared" si="65"/>
        <v>0</v>
      </c>
    </row>
    <row r="59" spans="3:19" s="24" customFormat="1" ht="52.5" customHeight="1" x14ac:dyDescent="0.25">
      <c r="C59" s="150"/>
      <c r="E59" s="153"/>
      <c r="F59" s="156"/>
      <c r="G59" s="142" t="s">
        <v>108</v>
      </c>
      <c r="H59" s="143"/>
      <c r="I59" s="144"/>
      <c r="J59" s="75"/>
      <c r="K59" s="148"/>
      <c r="L59" s="128"/>
      <c r="M59" s="130"/>
      <c r="N59" s="114"/>
      <c r="O59" s="5"/>
      <c r="P59" s="141"/>
      <c r="Q59" s="5"/>
      <c r="R59" s="137"/>
      <c r="S59" s="139"/>
    </row>
    <row r="60" spans="3:19" s="24" customFormat="1" ht="52.5" customHeight="1" x14ac:dyDescent="0.25">
      <c r="C60" s="149" t="s">
        <v>45</v>
      </c>
      <c r="E60" s="151"/>
      <c r="F60" s="155"/>
      <c r="G60" s="145" t="s">
        <v>159</v>
      </c>
      <c r="H60" s="146"/>
      <c r="I60" s="147"/>
      <c r="J60" s="75"/>
      <c r="K60" s="148">
        <v>2</v>
      </c>
      <c r="L60" s="128">
        <f t="shared" ref="L60" si="74">K60/$L$21</f>
        <v>2.2222222222222223</v>
      </c>
      <c r="M60" s="129">
        <f t="shared" ref="M60" si="75">L60</f>
        <v>2.2222222222222223</v>
      </c>
      <c r="N60" s="113">
        <f t="shared" ref="N60" si="76">SUM(M60*$R$19)/$S$19</f>
        <v>90.476190476190482</v>
      </c>
      <c r="O60" s="5"/>
      <c r="P60" s="140"/>
      <c r="Q60" s="5"/>
      <c r="R60" s="136">
        <f t="shared" ref="R60" si="77">SUM(P60*M60)*$R$19</f>
        <v>0</v>
      </c>
      <c r="S60" s="138">
        <f t="shared" si="65"/>
        <v>0</v>
      </c>
    </row>
    <row r="61" spans="3:19" s="24" customFormat="1" ht="52.5" customHeight="1" x14ac:dyDescent="0.25">
      <c r="C61" s="150"/>
      <c r="E61" s="153"/>
      <c r="F61" s="156"/>
      <c r="G61" s="142" t="s">
        <v>158</v>
      </c>
      <c r="H61" s="143"/>
      <c r="I61" s="144"/>
      <c r="J61" s="75"/>
      <c r="K61" s="148"/>
      <c r="L61" s="128"/>
      <c r="M61" s="130"/>
      <c r="N61" s="114"/>
      <c r="O61" s="5"/>
      <c r="P61" s="141"/>
      <c r="Q61" s="5"/>
      <c r="R61" s="137"/>
      <c r="S61" s="139"/>
    </row>
    <row r="62" spans="3:19" s="24" customFormat="1" ht="52.5" customHeight="1" x14ac:dyDescent="0.25">
      <c r="C62" s="149" t="s">
        <v>156</v>
      </c>
      <c r="E62" s="151"/>
      <c r="F62" s="155"/>
      <c r="G62" s="145" t="s">
        <v>157</v>
      </c>
      <c r="H62" s="146"/>
      <c r="I62" s="147"/>
      <c r="J62" s="75"/>
      <c r="K62" s="148">
        <v>3</v>
      </c>
      <c r="L62" s="128">
        <f t="shared" ref="L62" si="78">K62/$L$21</f>
        <v>3.333333333333333</v>
      </c>
      <c r="M62" s="129">
        <f t="shared" ref="M62" si="79">L62</f>
        <v>3.333333333333333</v>
      </c>
      <c r="N62" s="113">
        <f t="shared" ref="N62" si="80">SUM(M62*$R$19)/$S$19</f>
        <v>135.71428571428569</v>
      </c>
      <c r="O62" s="5"/>
      <c r="P62" s="140"/>
      <c r="Q62" s="5"/>
      <c r="R62" s="136">
        <f t="shared" ref="R62" si="81">SUM(P62*M62)*$R$19</f>
        <v>0</v>
      </c>
      <c r="S62" s="138">
        <f t="shared" ref="S62" si="82">N62*P62</f>
        <v>0</v>
      </c>
    </row>
    <row r="63" spans="3:19" s="24" customFormat="1" ht="52.5" customHeight="1" x14ac:dyDescent="0.25">
      <c r="C63" s="150"/>
      <c r="E63" s="153"/>
      <c r="F63" s="156"/>
      <c r="G63" s="142" t="s">
        <v>160</v>
      </c>
      <c r="H63" s="143"/>
      <c r="I63" s="144"/>
      <c r="J63" s="75"/>
      <c r="K63" s="148"/>
      <c r="L63" s="128"/>
      <c r="M63" s="130"/>
      <c r="N63" s="114"/>
      <c r="O63" s="5"/>
      <c r="P63" s="141"/>
      <c r="Q63" s="5"/>
      <c r="R63" s="137"/>
      <c r="S63" s="139"/>
    </row>
    <row r="64" spans="3:19" s="24" customFormat="1" ht="52.5" customHeight="1" x14ac:dyDescent="0.25">
      <c r="C64" s="149" t="s">
        <v>18</v>
      </c>
      <c r="E64" s="151"/>
      <c r="F64" s="155"/>
      <c r="G64" s="145" t="s">
        <v>35</v>
      </c>
      <c r="H64" s="146"/>
      <c r="I64" s="147"/>
      <c r="J64" s="75"/>
      <c r="K64" s="148">
        <v>1.5</v>
      </c>
      <c r="L64" s="128">
        <f t="shared" ref="L64" si="83">K64/$L$21</f>
        <v>1.6666666666666665</v>
      </c>
      <c r="M64" s="129">
        <f t="shared" ref="M64" si="84">L64</f>
        <v>1.6666666666666665</v>
      </c>
      <c r="N64" s="113">
        <f t="shared" ref="N64" si="85">SUM(M64*$R$19)/$S$19</f>
        <v>67.857142857142847</v>
      </c>
      <c r="O64" s="5"/>
      <c r="P64" s="140"/>
      <c r="Q64" s="5"/>
      <c r="R64" s="136">
        <f t="shared" ref="R64" si="86">SUM(P64*M64)*$R$19</f>
        <v>0</v>
      </c>
      <c r="S64" s="138">
        <f t="shared" si="65"/>
        <v>0</v>
      </c>
    </row>
    <row r="65" spans="3:19" s="24" customFormat="1" ht="52.5" customHeight="1" x14ac:dyDescent="0.25">
      <c r="C65" s="150"/>
      <c r="E65" s="153"/>
      <c r="F65" s="156"/>
      <c r="G65" s="142" t="s">
        <v>109</v>
      </c>
      <c r="H65" s="143"/>
      <c r="I65" s="144"/>
      <c r="J65" s="75"/>
      <c r="K65" s="148"/>
      <c r="L65" s="128"/>
      <c r="M65" s="130"/>
      <c r="N65" s="114"/>
      <c r="O65" s="5"/>
      <c r="P65" s="141"/>
      <c r="Q65" s="5"/>
      <c r="R65" s="137"/>
      <c r="S65" s="139"/>
    </row>
    <row r="66" spans="3:19" s="24" customFormat="1" ht="52.5" customHeight="1" x14ac:dyDescent="0.25">
      <c r="C66" s="149" t="s">
        <v>46</v>
      </c>
      <c r="E66" s="151"/>
      <c r="F66" s="155"/>
      <c r="G66" s="145" t="s">
        <v>36</v>
      </c>
      <c r="H66" s="146"/>
      <c r="I66" s="147"/>
      <c r="J66" s="75"/>
      <c r="K66" s="148">
        <v>2</v>
      </c>
      <c r="L66" s="128">
        <f t="shared" ref="L66" si="87">K66/$L$21</f>
        <v>2.2222222222222223</v>
      </c>
      <c r="M66" s="129">
        <f t="shared" ref="M66" si="88">L66</f>
        <v>2.2222222222222223</v>
      </c>
      <c r="N66" s="113">
        <f t="shared" ref="N66" si="89">SUM(M66*$R$19)/$S$19</f>
        <v>90.476190476190482</v>
      </c>
      <c r="O66" s="5"/>
      <c r="P66" s="140"/>
      <c r="Q66" s="5"/>
      <c r="R66" s="136">
        <f t="shared" ref="R66" si="90">SUM(P66*M66)*$R$19</f>
        <v>0</v>
      </c>
      <c r="S66" s="138">
        <f t="shared" si="65"/>
        <v>0</v>
      </c>
    </row>
    <row r="67" spans="3:19" s="24" customFormat="1" ht="52.5" customHeight="1" x14ac:dyDescent="0.25">
      <c r="C67" s="150"/>
      <c r="E67" s="153"/>
      <c r="F67" s="156"/>
      <c r="G67" s="142" t="s">
        <v>110</v>
      </c>
      <c r="H67" s="143"/>
      <c r="I67" s="144"/>
      <c r="J67" s="75"/>
      <c r="K67" s="148"/>
      <c r="L67" s="128"/>
      <c r="M67" s="130"/>
      <c r="N67" s="114"/>
      <c r="O67" s="5"/>
      <c r="P67" s="141"/>
      <c r="Q67" s="5"/>
      <c r="R67" s="137"/>
      <c r="S67" s="139"/>
    </row>
    <row r="68" spans="3:19" s="24" customFormat="1" ht="52.5" customHeight="1" x14ac:dyDescent="0.25">
      <c r="C68" s="149" t="s">
        <v>19</v>
      </c>
      <c r="E68" s="151"/>
      <c r="F68" s="152"/>
      <c r="G68" s="145" t="s">
        <v>14</v>
      </c>
      <c r="H68" s="146"/>
      <c r="I68" s="147"/>
      <c r="J68" s="75"/>
      <c r="K68" s="148">
        <v>3</v>
      </c>
      <c r="L68" s="128">
        <f t="shared" ref="L68" si="91">K68/$L$21</f>
        <v>3.333333333333333</v>
      </c>
      <c r="M68" s="129">
        <f t="shared" ref="M68" si="92">L68</f>
        <v>3.333333333333333</v>
      </c>
      <c r="N68" s="113">
        <f t="shared" ref="N68" si="93">SUM(M68*$R$19)/$S$19</f>
        <v>135.71428571428569</v>
      </c>
      <c r="O68" s="5"/>
      <c r="P68" s="140"/>
      <c r="Q68" s="5"/>
      <c r="R68" s="136">
        <f t="shared" ref="R68" si="94">SUM(P68*M68)*$R$19</f>
        <v>0</v>
      </c>
      <c r="S68" s="138">
        <f t="shared" si="65"/>
        <v>0</v>
      </c>
    </row>
    <row r="69" spans="3:19" s="24" customFormat="1" ht="52.5" customHeight="1" x14ac:dyDescent="0.25">
      <c r="C69" s="150"/>
      <c r="E69" s="153"/>
      <c r="F69" s="154"/>
      <c r="G69" s="142" t="s">
        <v>111</v>
      </c>
      <c r="H69" s="143"/>
      <c r="I69" s="144"/>
      <c r="J69" s="75"/>
      <c r="K69" s="148"/>
      <c r="L69" s="128"/>
      <c r="M69" s="130"/>
      <c r="N69" s="114"/>
      <c r="O69" s="5"/>
      <c r="P69" s="141"/>
      <c r="Q69" s="5"/>
      <c r="R69" s="137"/>
      <c r="S69" s="139"/>
    </row>
    <row r="70" spans="3:19" s="24" customFormat="1" ht="52.5" customHeight="1" x14ac:dyDescent="0.25">
      <c r="C70" s="149" t="s">
        <v>47</v>
      </c>
      <c r="E70" s="151"/>
      <c r="F70" s="152"/>
      <c r="G70" s="145" t="s">
        <v>55</v>
      </c>
      <c r="H70" s="146"/>
      <c r="I70" s="147"/>
      <c r="J70" s="75"/>
      <c r="K70" s="148">
        <v>1</v>
      </c>
      <c r="L70" s="128">
        <f t="shared" ref="L70" si="95">K70/$L$21</f>
        <v>1.1111111111111112</v>
      </c>
      <c r="M70" s="129">
        <f t="shared" ref="M70" si="96">L70</f>
        <v>1.1111111111111112</v>
      </c>
      <c r="N70" s="113">
        <f t="shared" ref="N70" si="97">SUM(M70*$R$19)/$S$19</f>
        <v>45.238095238095241</v>
      </c>
      <c r="O70" s="5"/>
      <c r="P70" s="140"/>
      <c r="Q70" s="5"/>
      <c r="R70" s="136">
        <f t="shared" ref="R70" si="98">SUM(P70*M70)*$R$19</f>
        <v>0</v>
      </c>
      <c r="S70" s="138">
        <f t="shared" si="65"/>
        <v>0</v>
      </c>
    </row>
    <row r="71" spans="3:19" s="24" customFormat="1" ht="52.5" customHeight="1" x14ac:dyDescent="0.25">
      <c r="C71" s="150"/>
      <c r="E71" s="153"/>
      <c r="F71" s="154"/>
      <c r="G71" s="142" t="s">
        <v>112</v>
      </c>
      <c r="H71" s="143"/>
      <c r="I71" s="144"/>
      <c r="J71" s="75"/>
      <c r="K71" s="148"/>
      <c r="L71" s="128"/>
      <c r="M71" s="130"/>
      <c r="N71" s="114"/>
      <c r="O71" s="5"/>
      <c r="P71" s="141"/>
      <c r="Q71" s="5"/>
      <c r="R71" s="137"/>
      <c r="S71" s="139"/>
    </row>
    <row r="72" spans="3:19" s="24" customFormat="1" ht="52.5" customHeight="1" x14ac:dyDescent="0.25">
      <c r="C72" s="149" t="s">
        <v>48</v>
      </c>
      <c r="E72" s="151"/>
      <c r="F72" s="152"/>
      <c r="G72" s="145" t="s">
        <v>114</v>
      </c>
      <c r="H72" s="146"/>
      <c r="I72" s="147"/>
      <c r="J72" s="75"/>
      <c r="K72" s="148">
        <v>1.3</v>
      </c>
      <c r="L72" s="128">
        <f t="shared" ref="L72" si="99">K72/$L$21</f>
        <v>1.4444444444444444</v>
      </c>
      <c r="M72" s="129">
        <f t="shared" ref="M72" si="100">L72</f>
        <v>1.4444444444444444</v>
      </c>
      <c r="N72" s="113">
        <f t="shared" ref="N72" si="101">SUM(M72*$R$19)/$S$19</f>
        <v>58.809523809523803</v>
      </c>
      <c r="O72" s="5"/>
      <c r="P72" s="140"/>
      <c r="Q72" s="5"/>
      <c r="R72" s="136">
        <f t="shared" ref="R72" si="102">SUM(P72*M72)*$R$19</f>
        <v>0</v>
      </c>
      <c r="S72" s="138">
        <f t="shared" si="65"/>
        <v>0</v>
      </c>
    </row>
    <row r="73" spans="3:19" s="24" customFormat="1" ht="52.5" customHeight="1" x14ac:dyDescent="0.25">
      <c r="C73" s="150"/>
      <c r="E73" s="153"/>
      <c r="F73" s="154"/>
      <c r="G73" s="142" t="s">
        <v>113</v>
      </c>
      <c r="H73" s="143"/>
      <c r="I73" s="144"/>
      <c r="J73" s="75"/>
      <c r="K73" s="148"/>
      <c r="L73" s="128"/>
      <c r="M73" s="130"/>
      <c r="N73" s="114"/>
      <c r="O73" s="5"/>
      <c r="P73" s="141"/>
      <c r="Q73" s="5"/>
      <c r="R73" s="137"/>
      <c r="S73" s="139"/>
    </row>
    <row r="74" spans="3:19" s="24" customFormat="1" ht="52.5" customHeight="1" x14ac:dyDescent="0.25">
      <c r="C74" s="149" t="s">
        <v>49</v>
      </c>
      <c r="E74" s="151"/>
      <c r="F74" s="152"/>
      <c r="G74" s="145" t="s">
        <v>15</v>
      </c>
      <c r="H74" s="146"/>
      <c r="I74" s="147"/>
      <c r="J74" s="75"/>
      <c r="K74" s="148">
        <v>1.42</v>
      </c>
      <c r="L74" s="128">
        <f t="shared" ref="L74" si="103">K74/$L$21</f>
        <v>1.5777777777777777</v>
      </c>
      <c r="M74" s="129">
        <f t="shared" ref="M74" si="104">L74</f>
        <v>1.5777777777777777</v>
      </c>
      <c r="N74" s="113">
        <f t="shared" ref="N74" si="105">SUM(M74*$R$19)/$S$19</f>
        <v>64.238095238095241</v>
      </c>
      <c r="O74" s="5"/>
      <c r="P74" s="140"/>
      <c r="Q74" s="5"/>
      <c r="R74" s="136">
        <f t="shared" ref="R74" si="106">SUM(P74*M74)*$R$19</f>
        <v>0</v>
      </c>
      <c r="S74" s="138">
        <f t="shared" si="65"/>
        <v>0</v>
      </c>
    </row>
    <row r="75" spans="3:19" s="24" customFormat="1" ht="52.5" customHeight="1" x14ac:dyDescent="0.25">
      <c r="C75" s="150"/>
      <c r="E75" s="153"/>
      <c r="F75" s="154"/>
      <c r="G75" s="142" t="s">
        <v>115</v>
      </c>
      <c r="H75" s="143"/>
      <c r="I75" s="144"/>
      <c r="J75" s="75"/>
      <c r="K75" s="148"/>
      <c r="L75" s="128"/>
      <c r="M75" s="130"/>
      <c r="N75" s="114"/>
      <c r="O75" s="5"/>
      <c r="P75" s="141"/>
      <c r="Q75" s="5"/>
      <c r="R75" s="137"/>
      <c r="S75" s="139"/>
    </row>
    <row r="76" spans="3:19" s="24" customFormat="1" ht="52.5" customHeight="1" x14ac:dyDescent="0.25">
      <c r="C76" s="149" t="s">
        <v>50</v>
      </c>
      <c r="E76" s="151"/>
      <c r="F76" s="152"/>
      <c r="G76" s="145" t="s">
        <v>51</v>
      </c>
      <c r="H76" s="146"/>
      <c r="I76" s="147"/>
      <c r="J76" s="75"/>
      <c r="K76" s="148">
        <v>0.75</v>
      </c>
      <c r="L76" s="128">
        <f t="shared" ref="L76" si="107">K76/$L$21</f>
        <v>0.83333333333333326</v>
      </c>
      <c r="M76" s="129">
        <f t="shared" ref="M76" si="108">L76</f>
        <v>0.83333333333333326</v>
      </c>
      <c r="N76" s="113">
        <f t="shared" ref="N76" si="109">SUM(M76*$R$19)/$S$19</f>
        <v>33.928571428571423</v>
      </c>
      <c r="O76" s="5"/>
      <c r="P76" s="140"/>
      <c r="Q76" s="5"/>
      <c r="R76" s="136">
        <f t="shared" ref="R76" si="110">SUM(P76*M76)*$R$19</f>
        <v>0</v>
      </c>
      <c r="S76" s="138">
        <f t="shared" si="65"/>
        <v>0</v>
      </c>
    </row>
    <row r="77" spans="3:19" s="24" customFormat="1" ht="52.5" customHeight="1" x14ac:dyDescent="0.25">
      <c r="C77" s="150"/>
      <c r="E77" s="153"/>
      <c r="F77" s="154"/>
      <c r="G77" s="142" t="s">
        <v>116</v>
      </c>
      <c r="H77" s="143"/>
      <c r="I77" s="144"/>
      <c r="J77" s="75"/>
      <c r="K77" s="148"/>
      <c r="L77" s="128"/>
      <c r="M77" s="130"/>
      <c r="N77" s="114"/>
      <c r="O77" s="5"/>
      <c r="P77" s="141"/>
      <c r="Q77" s="5"/>
      <c r="R77" s="137"/>
      <c r="S77" s="139"/>
    </row>
    <row r="78" spans="3:19" s="24" customFormat="1" ht="52.5" customHeight="1" x14ac:dyDescent="0.25">
      <c r="C78" s="149" t="s">
        <v>79</v>
      </c>
      <c r="E78" s="151"/>
      <c r="F78" s="152"/>
      <c r="G78" s="145" t="s">
        <v>80</v>
      </c>
      <c r="H78" s="146"/>
      <c r="I78" s="147"/>
      <c r="J78" s="75"/>
      <c r="K78" s="197">
        <f>2.2*3</f>
        <v>6.6000000000000005</v>
      </c>
      <c r="L78" s="128">
        <f t="shared" ref="L78" si="111">K78/$L$21</f>
        <v>7.3333333333333339</v>
      </c>
      <c r="M78" s="129">
        <f t="shared" ref="M78" si="112">L78</f>
        <v>7.3333333333333339</v>
      </c>
      <c r="N78" s="113">
        <f t="shared" ref="N78" si="113">SUM(M78*$R$19)/$S$19</f>
        <v>298.57142857142861</v>
      </c>
      <c r="O78" s="5"/>
      <c r="P78" s="140"/>
      <c r="Q78" s="5"/>
      <c r="R78" s="136">
        <f t="shared" ref="R78" si="114">SUM(P78*M78)*$R$19</f>
        <v>0</v>
      </c>
      <c r="S78" s="138">
        <f t="shared" ref="S78" si="115">N78*P78</f>
        <v>0</v>
      </c>
    </row>
    <row r="79" spans="3:19" s="24" customFormat="1" ht="52.5" customHeight="1" x14ac:dyDescent="0.25">
      <c r="C79" s="150"/>
      <c r="E79" s="153"/>
      <c r="F79" s="154"/>
      <c r="G79" s="198"/>
      <c r="H79" s="199"/>
      <c r="I79" s="200"/>
      <c r="J79" s="75"/>
      <c r="K79" s="197"/>
      <c r="L79" s="128"/>
      <c r="M79" s="130"/>
      <c r="N79" s="114"/>
      <c r="O79" s="5"/>
      <c r="P79" s="141"/>
      <c r="Q79" s="5"/>
      <c r="R79" s="137"/>
      <c r="S79" s="139"/>
    </row>
    <row r="80" spans="3:19" s="4" customFormat="1" ht="6.75" customHeight="1" x14ac:dyDescent="0.25">
      <c r="C80" s="7"/>
      <c r="E80" s="8"/>
      <c r="F80" s="8"/>
      <c r="G80" s="9"/>
      <c r="H80" s="9"/>
      <c r="I80" s="9"/>
      <c r="J80" s="9"/>
      <c r="K80" s="9"/>
      <c r="L80" s="9"/>
      <c r="M80" s="93"/>
      <c r="N80" s="10"/>
      <c r="O80" s="5"/>
      <c r="P80" s="7"/>
      <c r="Q80" s="5"/>
      <c r="R80" s="11"/>
      <c r="S80" s="11"/>
    </row>
    <row r="81" spans="2:20" s="4" customFormat="1" ht="27" customHeight="1" x14ac:dyDescent="0.25">
      <c r="C81" s="16"/>
      <c r="D81" s="12"/>
      <c r="E81" s="8"/>
      <c r="F81" s="8"/>
      <c r="G81" s="7"/>
      <c r="H81" s="7"/>
      <c r="J81" s="66"/>
      <c r="K81" s="120" t="s">
        <v>161</v>
      </c>
      <c r="L81" s="120"/>
      <c r="M81" s="120"/>
      <c r="N81" s="120"/>
      <c r="O81" s="120"/>
      <c r="P81" s="120"/>
      <c r="Q81" s="39"/>
      <c r="R81" s="46">
        <f>SUM(R22:R80)</f>
        <v>0</v>
      </c>
      <c r="S81" s="56">
        <f>SUM(S22:S79)</f>
        <v>0</v>
      </c>
    </row>
    <row r="82" spans="2:20" s="4" customFormat="1" ht="27" customHeight="1" x14ac:dyDescent="0.25">
      <c r="C82" s="7"/>
      <c r="D82" s="15"/>
      <c r="G82" s="13"/>
      <c r="H82" s="8"/>
      <c r="I82" s="14"/>
      <c r="J82" s="67"/>
      <c r="K82" s="120" t="s">
        <v>152</v>
      </c>
      <c r="L82" s="120"/>
      <c r="M82" s="120"/>
      <c r="N82" s="120"/>
      <c r="O82" s="120"/>
      <c r="P82" s="65">
        <v>0.19</v>
      </c>
      <c r="Q82" s="39"/>
      <c r="R82" s="46">
        <f>R81*P82</f>
        <v>0</v>
      </c>
      <c r="S82" s="57">
        <f>S81*P82</f>
        <v>0</v>
      </c>
    </row>
    <row r="83" spans="2:20" s="4" customFormat="1" ht="26.25" customHeight="1" x14ac:dyDescent="0.25">
      <c r="C83" s="16"/>
      <c r="D83" s="18"/>
      <c r="E83" s="17"/>
      <c r="F83" s="17"/>
      <c r="G83" s="17"/>
      <c r="H83" s="8"/>
      <c r="J83" s="62"/>
      <c r="K83" s="121" t="s">
        <v>153</v>
      </c>
      <c r="L83" s="121"/>
      <c r="M83" s="121"/>
      <c r="N83" s="121"/>
      <c r="O83" s="121"/>
      <c r="P83" s="121"/>
      <c r="Q83" s="58"/>
      <c r="R83" s="59">
        <f>R81+R82</f>
        <v>0</v>
      </c>
      <c r="S83" s="60">
        <f>S81+S82</f>
        <v>0</v>
      </c>
    </row>
    <row r="84" spans="2:20" x14ac:dyDescent="0.25">
      <c r="D84" s="19"/>
      <c r="E84" s="17"/>
      <c r="F84" s="17"/>
      <c r="G84" s="17"/>
      <c r="H84" s="8"/>
      <c r="I84" s="19"/>
      <c r="J84" s="19"/>
      <c r="K84" s="19"/>
      <c r="L84" s="19"/>
      <c r="M84" s="94"/>
      <c r="N84" s="19"/>
      <c r="O84" s="5"/>
      <c r="P84" s="19"/>
      <c r="Q84" s="5"/>
      <c r="R84" s="20"/>
      <c r="S84" s="20"/>
      <c r="T84" s="4"/>
    </row>
    <row r="85" spans="2:20" x14ac:dyDescent="0.25">
      <c r="C85" s="111" t="s">
        <v>2</v>
      </c>
      <c r="D85" s="111"/>
      <c r="E85" s="111"/>
      <c r="F85" s="111"/>
      <c r="G85" s="111"/>
      <c r="H85" s="111"/>
      <c r="I85" s="111"/>
      <c r="J85" s="63"/>
      <c r="K85" s="112" t="s">
        <v>124</v>
      </c>
      <c r="L85" s="112"/>
      <c r="M85" s="112"/>
      <c r="N85" s="112"/>
      <c r="O85" s="112"/>
      <c r="P85" s="112"/>
      <c r="Q85" s="112"/>
      <c r="R85" s="112"/>
      <c r="S85" s="112"/>
    </row>
    <row r="86" spans="2:20" s="25" customFormat="1" ht="31.5" customHeight="1" x14ac:dyDescent="0.25">
      <c r="B86" s="47"/>
      <c r="C86" s="122" t="s">
        <v>129</v>
      </c>
      <c r="D86" s="122"/>
      <c r="E86" s="122"/>
      <c r="F86" s="122"/>
      <c r="G86" s="122"/>
      <c r="H86" s="122"/>
      <c r="I86" s="122"/>
      <c r="J86" s="64"/>
      <c r="K86" s="123" t="s">
        <v>169</v>
      </c>
      <c r="L86" s="124"/>
      <c r="M86" s="124"/>
      <c r="N86" s="124"/>
      <c r="O86" s="124"/>
      <c r="P86" s="124"/>
      <c r="Q86" s="124"/>
      <c r="R86" s="124"/>
      <c r="S86" s="124"/>
      <c r="T86" s="26"/>
    </row>
    <row r="87" spans="2:20" s="25" customFormat="1" ht="31.5" customHeight="1" x14ac:dyDescent="0.25">
      <c r="B87" s="47"/>
      <c r="C87" s="125" t="s">
        <v>130</v>
      </c>
      <c r="D87" s="125"/>
      <c r="E87" s="125"/>
      <c r="F87" s="125"/>
      <c r="G87" s="125"/>
      <c r="H87" s="125"/>
      <c r="I87" s="125"/>
      <c r="J87" s="64"/>
      <c r="K87" s="126" t="s">
        <v>126</v>
      </c>
      <c r="L87" s="127"/>
      <c r="M87" s="127"/>
      <c r="N87" s="127"/>
      <c r="O87" s="127"/>
      <c r="P87" s="127"/>
      <c r="Q87" s="127"/>
      <c r="R87" s="127"/>
      <c r="S87" s="127"/>
      <c r="T87" s="26"/>
    </row>
    <row r="88" spans="2:20" s="25" customFormat="1" ht="31.5" customHeight="1" x14ac:dyDescent="0.25">
      <c r="B88" s="47"/>
      <c r="C88" s="122" t="s">
        <v>131</v>
      </c>
      <c r="D88" s="122"/>
      <c r="E88" s="122"/>
      <c r="F88" s="122"/>
      <c r="G88" s="122"/>
      <c r="H88" s="122"/>
      <c r="I88" s="122"/>
      <c r="J88" s="64"/>
      <c r="K88" s="123" t="s">
        <v>127</v>
      </c>
      <c r="L88" s="124"/>
      <c r="M88" s="124"/>
      <c r="N88" s="124"/>
      <c r="O88" s="124"/>
      <c r="P88" s="124"/>
      <c r="Q88" s="124"/>
      <c r="R88" s="124"/>
      <c r="S88" s="124"/>
      <c r="T88" s="26"/>
    </row>
    <row r="89" spans="2:20" s="25" customFormat="1" ht="31.5" customHeight="1" x14ac:dyDescent="0.25">
      <c r="B89" s="47"/>
      <c r="C89" s="122" t="s">
        <v>132</v>
      </c>
      <c r="D89" s="122"/>
      <c r="E89" s="122"/>
      <c r="F89" s="122"/>
      <c r="G89" s="122"/>
      <c r="H89" s="122"/>
      <c r="I89" s="122"/>
      <c r="J89" s="64"/>
      <c r="K89" s="109" t="s">
        <v>128</v>
      </c>
      <c r="L89" s="110"/>
      <c r="M89" s="110"/>
      <c r="N89" s="110"/>
      <c r="O89" s="110"/>
      <c r="P89" s="110"/>
      <c r="Q89" s="110"/>
      <c r="R89" s="110"/>
      <c r="S89" s="110"/>
      <c r="T89" s="26"/>
    </row>
    <row r="90" spans="2:20" s="25" customFormat="1" ht="31.5" customHeight="1" x14ac:dyDescent="0.25">
      <c r="B90" s="47"/>
      <c r="C90" s="122" t="s">
        <v>151</v>
      </c>
      <c r="D90" s="122"/>
      <c r="E90" s="122"/>
      <c r="F90" s="122"/>
      <c r="G90" s="122"/>
      <c r="H90" s="122"/>
      <c r="I90" s="122"/>
      <c r="J90" s="64"/>
      <c r="K90" s="109" t="s">
        <v>125</v>
      </c>
      <c r="L90" s="110"/>
      <c r="M90" s="110"/>
      <c r="N90" s="110"/>
      <c r="O90" s="110"/>
      <c r="P90" s="110"/>
      <c r="Q90" s="110"/>
      <c r="R90" s="110"/>
      <c r="S90" s="110"/>
      <c r="T90" s="34"/>
    </row>
    <row r="91" spans="2:20" x14ac:dyDescent="0.2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95"/>
      <c r="N91" s="22"/>
      <c r="O91" s="22"/>
      <c r="P91" s="22"/>
      <c r="Q91" s="22"/>
      <c r="R91" s="22"/>
      <c r="S91" s="22"/>
      <c r="T91" s="23"/>
    </row>
    <row r="92" spans="2:20" s="25" customFormat="1" x14ac:dyDescent="0.25">
      <c r="B92" s="1"/>
      <c r="C92" s="196" t="s">
        <v>144</v>
      </c>
      <c r="D92" s="196"/>
      <c r="E92" s="196"/>
      <c r="F92" s="196"/>
      <c r="G92" s="196"/>
      <c r="H92" s="196"/>
      <c r="I92" s="196"/>
      <c r="J92" s="22"/>
      <c r="L92" s="45"/>
      <c r="M92" s="112" t="s">
        <v>145</v>
      </c>
      <c r="N92" s="112"/>
      <c r="O92" s="112"/>
      <c r="P92" s="112"/>
      <c r="Q92" s="112"/>
      <c r="R92" s="112"/>
      <c r="S92" s="112"/>
      <c r="T92" s="23"/>
    </row>
    <row r="93" spans="2:20" s="25" customFormat="1" ht="6" customHeight="1" x14ac:dyDescent="0.25">
      <c r="C93" s="31"/>
      <c r="G93" s="30"/>
      <c r="H93" s="31"/>
      <c r="I93" s="32"/>
      <c r="J93" s="22"/>
      <c r="K93" s="28"/>
      <c r="L93" s="28"/>
      <c r="M93" s="96"/>
      <c r="N93" s="28"/>
      <c r="R93" s="33"/>
      <c r="S93" s="33"/>
      <c r="T93" s="26"/>
    </row>
    <row r="94" spans="2:20" s="25" customFormat="1" ht="14.25" x14ac:dyDescent="0.25">
      <c r="C94" s="41" t="s">
        <v>27</v>
      </c>
      <c r="D94" s="36"/>
      <c r="E94" s="36"/>
      <c r="F94" s="36"/>
      <c r="G94" s="36"/>
      <c r="H94" s="36"/>
      <c r="I94" s="36"/>
      <c r="L94" s="35"/>
      <c r="M94" s="97" t="s">
        <v>140</v>
      </c>
      <c r="N94" s="68"/>
      <c r="O94" s="68"/>
      <c r="P94" s="68"/>
      <c r="Q94" s="68"/>
      <c r="R94" s="68"/>
      <c r="S94" s="68"/>
      <c r="T94" s="42"/>
    </row>
    <row r="95" spans="2:20" s="25" customFormat="1" ht="14.25" x14ac:dyDescent="0.25">
      <c r="C95" s="54" t="s">
        <v>7</v>
      </c>
      <c r="D95" s="27"/>
      <c r="E95" s="131" t="s">
        <v>5</v>
      </c>
      <c r="F95" s="131"/>
      <c r="G95" s="131"/>
      <c r="H95" s="131"/>
      <c r="I95" s="131"/>
      <c r="L95" s="55"/>
      <c r="M95" s="98" t="s">
        <v>81</v>
      </c>
      <c r="N95" s="118" t="s">
        <v>5</v>
      </c>
      <c r="O95" s="118"/>
      <c r="P95" s="118"/>
      <c r="Q95" s="118"/>
      <c r="R95" s="118"/>
      <c r="S95" s="118"/>
      <c r="T95" s="26"/>
    </row>
    <row r="96" spans="2:20" s="25" customFormat="1" ht="14.25" x14ac:dyDescent="0.25">
      <c r="C96" s="53" t="s">
        <v>6</v>
      </c>
      <c r="D96" s="27"/>
      <c r="E96" s="131" t="s">
        <v>8</v>
      </c>
      <c r="F96" s="131"/>
      <c r="G96" s="131"/>
      <c r="H96" s="131"/>
      <c r="I96" s="131"/>
      <c r="L96" s="55"/>
      <c r="M96" s="98" t="s">
        <v>136</v>
      </c>
      <c r="N96" s="118" t="s">
        <v>8</v>
      </c>
      <c r="O96" s="118"/>
      <c r="P96" s="118"/>
      <c r="Q96" s="118"/>
      <c r="R96" s="118"/>
      <c r="S96" s="118"/>
      <c r="T96" s="26"/>
    </row>
    <row r="97" spans="3:20" s="25" customFormat="1" ht="15" customHeight="1" x14ac:dyDescent="0.25">
      <c r="C97" s="53" t="s">
        <v>9</v>
      </c>
      <c r="D97" s="27"/>
      <c r="E97" s="115" t="s">
        <v>11</v>
      </c>
      <c r="F97" s="117"/>
      <c r="G97" s="104" t="s">
        <v>10</v>
      </c>
      <c r="H97" s="194" t="s">
        <v>12</v>
      </c>
      <c r="I97" s="195"/>
      <c r="L97" s="55"/>
      <c r="M97" s="98" t="s">
        <v>137</v>
      </c>
      <c r="N97" s="133" t="s">
        <v>11</v>
      </c>
      <c r="O97" s="134"/>
      <c r="P97" s="134"/>
      <c r="Q97" s="135"/>
      <c r="R97" s="102" t="s">
        <v>142</v>
      </c>
      <c r="S97" s="101" t="s">
        <v>29</v>
      </c>
      <c r="T97" s="26"/>
    </row>
    <row r="98" spans="3:20" s="25" customFormat="1" ht="14.25" x14ac:dyDescent="0.25">
      <c r="C98" s="53" t="s">
        <v>25</v>
      </c>
      <c r="D98" s="27"/>
      <c r="E98" s="115" t="s">
        <v>26</v>
      </c>
      <c r="F98" s="116"/>
      <c r="G98" s="116"/>
      <c r="H98" s="116"/>
      <c r="I98" s="117"/>
      <c r="L98" s="55"/>
      <c r="M98" s="98" t="s">
        <v>138</v>
      </c>
      <c r="N98" s="133" t="s">
        <v>28</v>
      </c>
      <c r="O98" s="134"/>
      <c r="P98" s="134"/>
      <c r="Q98" s="135"/>
      <c r="R98" s="103" t="s">
        <v>143</v>
      </c>
      <c r="S98" s="101" t="s">
        <v>30</v>
      </c>
      <c r="T98" s="26"/>
    </row>
    <row r="99" spans="3:20" s="25" customFormat="1" x14ac:dyDescent="0.25">
      <c r="C99" s="78" t="s">
        <v>163</v>
      </c>
      <c r="D99" s="27"/>
      <c r="E99" s="132" t="s">
        <v>172</v>
      </c>
      <c r="F99" s="132"/>
      <c r="G99" s="132"/>
      <c r="H99" s="132"/>
      <c r="I99" s="132"/>
      <c r="L99" s="55"/>
      <c r="M99" s="98" t="s">
        <v>167</v>
      </c>
      <c r="N99" s="119" t="s">
        <v>168</v>
      </c>
      <c r="O99" s="118"/>
      <c r="P99" s="118"/>
      <c r="Q99" s="118"/>
      <c r="R99" s="118"/>
      <c r="S99" s="118"/>
      <c r="T99" s="26"/>
    </row>
    <row r="100" spans="3:20" s="25" customFormat="1" ht="14.25" x14ac:dyDescent="0.25">
      <c r="L100" s="55"/>
      <c r="T100" s="26"/>
    </row>
    <row r="101" spans="3:20" s="30" customFormat="1" ht="14.25" x14ac:dyDescent="0.25">
      <c r="C101" s="39"/>
      <c r="D101" s="43"/>
      <c r="E101" s="43"/>
      <c r="F101" s="43"/>
      <c r="G101" s="43"/>
      <c r="H101" s="43"/>
      <c r="I101" s="43"/>
      <c r="J101" s="43"/>
      <c r="K101" s="43"/>
      <c r="L101" s="43"/>
      <c r="M101" s="99"/>
      <c r="N101" s="69"/>
      <c r="O101" s="69"/>
      <c r="P101" s="69"/>
      <c r="Q101" s="69"/>
      <c r="R101" s="69"/>
      <c r="S101" s="69"/>
      <c r="T101" s="24"/>
    </row>
    <row r="102" spans="3:20" s="30" customFormat="1" ht="14.25" x14ac:dyDescent="0.25">
      <c r="C102" s="41" t="s">
        <v>63</v>
      </c>
      <c r="D102" s="37"/>
      <c r="E102" s="37"/>
      <c r="F102" s="37"/>
      <c r="G102" s="37"/>
      <c r="H102" s="37"/>
      <c r="I102" s="37"/>
      <c r="L102" s="37"/>
      <c r="M102" s="100" t="s">
        <v>146</v>
      </c>
      <c r="N102" s="70"/>
      <c r="O102" s="70"/>
      <c r="P102" s="70"/>
      <c r="Q102" s="70"/>
      <c r="R102" s="70"/>
      <c r="S102" s="70"/>
      <c r="T102" s="38"/>
    </row>
    <row r="103" spans="3:20" s="30" customFormat="1" ht="14.25" x14ac:dyDescent="0.25">
      <c r="C103" s="53" t="s">
        <v>7</v>
      </c>
      <c r="D103" s="29"/>
      <c r="E103" s="115" t="s">
        <v>5</v>
      </c>
      <c r="F103" s="116"/>
      <c r="G103" s="116"/>
      <c r="H103" s="116"/>
      <c r="I103" s="117"/>
      <c r="L103" s="55"/>
      <c r="M103" s="98" t="s">
        <v>81</v>
      </c>
      <c r="N103" s="118" t="s">
        <v>164</v>
      </c>
      <c r="O103" s="118"/>
      <c r="P103" s="118"/>
      <c r="Q103" s="118"/>
      <c r="R103" s="118"/>
      <c r="S103" s="118"/>
      <c r="T103" s="24"/>
    </row>
    <row r="104" spans="3:20" s="30" customFormat="1" x14ac:dyDescent="0.25">
      <c r="C104" s="53" t="s">
        <v>65</v>
      </c>
      <c r="D104" s="29"/>
      <c r="E104" s="115" t="s">
        <v>66</v>
      </c>
      <c r="F104" s="116"/>
      <c r="G104" s="116"/>
      <c r="H104" s="116"/>
      <c r="I104" s="117"/>
      <c r="L104" s="55"/>
      <c r="M104" s="98" t="s">
        <v>1</v>
      </c>
      <c r="N104" s="119" t="s">
        <v>165</v>
      </c>
      <c r="O104" s="118"/>
      <c r="P104" s="118"/>
      <c r="Q104" s="118"/>
      <c r="R104" s="118"/>
      <c r="S104" s="118"/>
      <c r="T104" s="24"/>
    </row>
    <row r="105" spans="3:20" s="25" customFormat="1" ht="14.25" x14ac:dyDescent="0.25">
      <c r="C105" s="53" t="s">
        <v>64</v>
      </c>
      <c r="D105" s="29"/>
      <c r="E105" s="115" t="s">
        <v>8</v>
      </c>
      <c r="F105" s="116"/>
      <c r="G105" s="116"/>
      <c r="H105" s="116"/>
      <c r="I105" s="117"/>
      <c r="L105" s="55"/>
      <c r="M105" s="98" t="s">
        <v>139</v>
      </c>
      <c r="N105" s="118" t="s">
        <v>78</v>
      </c>
      <c r="O105" s="118"/>
      <c r="P105" s="118"/>
      <c r="Q105" s="118"/>
      <c r="R105" s="118"/>
      <c r="S105" s="118"/>
      <c r="T105" s="26"/>
    </row>
    <row r="106" spans="3:20" s="25" customFormat="1" ht="14.25" x14ac:dyDescent="0.25">
      <c r="C106" s="54" t="s">
        <v>3</v>
      </c>
      <c r="D106" s="29"/>
      <c r="E106" s="115" t="s">
        <v>141</v>
      </c>
      <c r="F106" s="116"/>
      <c r="G106" s="116"/>
      <c r="H106" s="116"/>
      <c r="I106" s="117"/>
      <c r="L106" s="55"/>
      <c r="M106" s="98" t="s">
        <v>62</v>
      </c>
      <c r="N106" s="118" t="s">
        <v>166</v>
      </c>
      <c r="O106" s="118"/>
      <c r="P106" s="118"/>
      <c r="Q106" s="118"/>
      <c r="R106" s="118"/>
      <c r="S106" s="118"/>
      <c r="T106" s="26"/>
    </row>
    <row r="107" spans="3:20" s="25" customFormat="1" ht="14.25" x14ac:dyDescent="0.25">
      <c r="C107" s="53" t="s">
        <v>4</v>
      </c>
      <c r="E107" s="115" t="s">
        <v>58</v>
      </c>
      <c r="F107" s="116"/>
      <c r="G107" s="116"/>
      <c r="H107" s="116"/>
      <c r="I107" s="117"/>
      <c r="M107" s="90"/>
      <c r="T107" s="26"/>
    </row>
    <row r="108" spans="3:20" s="25" customFormat="1" ht="14.25" x14ac:dyDescent="0.25">
      <c r="C108" s="53" t="s">
        <v>57</v>
      </c>
      <c r="E108" s="115" t="s">
        <v>59</v>
      </c>
      <c r="F108" s="116"/>
      <c r="G108" s="116"/>
      <c r="H108" s="116"/>
      <c r="I108" s="117"/>
      <c r="M108" s="90"/>
      <c r="T108" s="26"/>
    </row>
  </sheetData>
  <sheetProtection algorithmName="SHA-512" hashValue="+dV5b6SW3jtuo4VmPb2fQUeJJzqxHMtO9cQ41NreScNOIUmmpH24FEr0WmlXamxtJA0PM/+D8oASoFK0yshpDQ==" saltValue="D7D6vDWzwLkU8GODJjBJNQ==" spinCount="100000" sheet="1" selectLockedCells="1"/>
  <mergeCells count="384">
    <mergeCell ref="N98:Q98"/>
    <mergeCell ref="H97:I97"/>
    <mergeCell ref="E97:F97"/>
    <mergeCell ref="M62:M63"/>
    <mergeCell ref="N62:N63"/>
    <mergeCell ref="P62:P63"/>
    <mergeCell ref="R62:R63"/>
    <mergeCell ref="S62:S63"/>
    <mergeCell ref="K62:K63"/>
    <mergeCell ref="L62:L63"/>
    <mergeCell ref="C92:I92"/>
    <mergeCell ref="M92:S92"/>
    <mergeCell ref="C70:C71"/>
    <mergeCell ref="E70:F71"/>
    <mergeCell ref="C72:C73"/>
    <mergeCell ref="K78:K79"/>
    <mergeCell ref="K70:K71"/>
    <mergeCell ref="K72:K73"/>
    <mergeCell ref="K74:K75"/>
    <mergeCell ref="K76:K77"/>
    <mergeCell ref="G78:I79"/>
    <mergeCell ref="C78:C79"/>
    <mergeCell ref="E78:F79"/>
    <mergeCell ref="C76:C77"/>
    <mergeCell ref="M46:M47"/>
    <mergeCell ref="M48:M49"/>
    <mergeCell ref="M50:M51"/>
    <mergeCell ref="M52:M53"/>
    <mergeCell ref="C3:C4"/>
    <mergeCell ref="M78:M79"/>
    <mergeCell ref="L50:L51"/>
    <mergeCell ref="C30:C31"/>
    <mergeCell ref="C26:C27"/>
    <mergeCell ref="E26:F27"/>
    <mergeCell ref="K26:K27"/>
    <mergeCell ref="E22:F23"/>
    <mergeCell ref="C22:C23"/>
    <mergeCell ref="G23:I23"/>
    <mergeCell ref="K22:K23"/>
    <mergeCell ref="C28:C29"/>
    <mergeCell ref="G27:I27"/>
    <mergeCell ref="C24:C25"/>
    <mergeCell ref="E24:F25"/>
    <mergeCell ref="G25:I25"/>
    <mergeCell ref="K24:K25"/>
    <mergeCell ref="L78:L79"/>
    <mergeCell ref="M24:M25"/>
    <mergeCell ref="M26:M27"/>
    <mergeCell ref="P22:P23"/>
    <mergeCell ref="N30:N31"/>
    <mergeCell ref="N24:N25"/>
    <mergeCell ref="O14:S14"/>
    <mergeCell ref="M36:M37"/>
    <mergeCell ref="M38:M39"/>
    <mergeCell ref="M40:M41"/>
    <mergeCell ref="M42:M43"/>
    <mergeCell ref="M44:M45"/>
    <mergeCell ref="M28:M29"/>
    <mergeCell ref="M30:M31"/>
    <mergeCell ref="M32:M33"/>
    <mergeCell ref="M34:M35"/>
    <mergeCell ref="R28:R29"/>
    <mergeCell ref="S28:S29"/>
    <mergeCell ref="P30:P31"/>
    <mergeCell ref="R30:R31"/>
    <mergeCell ref="S30:S31"/>
    <mergeCell ref="V14:V16"/>
    <mergeCell ref="L22:L23"/>
    <mergeCell ref="M22:M23"/>
    <mergeCell ref="L24:L25"/>
    <mergeCell ref="L26:L27"/>
    <mergeCell ref="L28:L29"/>
    <mergeCell ref="L30:L31"/>
    <mergeCell ref="R24:R25"/>
    <mergeCell ref="S24:S25"/>
    <mergeCell ref="R26:R27"/>
    <mergeCell ref="S26:S27"/>
    <mergeCell ref="R22:R23"/>
    <mergeCell ref="S22:S23"/>
    <mergeCell ref="N28:N29"/>
    <mergeCell ref="O24:O25"/>
    <mergeCell ref="N26:N27"/>
    <mergeCell ref="P26:P27"/>
    <mergeCell ref="P24:P25"/>
    <mergeCell ref="N22:N23"/>
    <mergeCell ref="O15:S15"/>
    <mergeCell ref="Q10:S10"/>
    <mergeCell ref="C19:N19"/>
    <mergeCell ref="F3:H4"/>
    <mergeCell ref="C14:E14"/>
    <mergeCell ref="K14:N14"/>
    <mergeCell ref="K15:N15"/>
    <mergeCell ref="C15:E15"/>
    <mergeCell ref="C16:E16"/>
    <mergeCell ref="F14:I14"/>
    <mergeCell ref="F15:I15"/>
    <mergeCell ref="F16:I16"/>
    <mergeCell ref="F17:I17"/>
    <mergeCell ref="K10:P10"/>
    <mergeCell ref="B8:S8"/>
    <mergeCell ref="C6:H6"/>
    <mergeCell ref="K16:N16"/>
    <mergeCell ref="O16:S16"/>
    <mergeCell ref="L46:L47"/>
    <mergeCell ref="L34:L35"/>
    <mergeCell ref="L48:L49"/>
    <mergeCell ref="K52:K53"/>
    <mergeCell ref="G46:I46"/>
    <mergeCell ref="F10:I10"/>
    <mergeCell ref="C10:E10"/>
    <mergeCell ref="E2:E4"/>
    <mergeCell ref="E21:F21"/>
    <mergeCell ref="G21:I21"/>
    <mergeCell ref="G22:I22"/>
    <mergeCell ref="F2:H2"/>
    <mergeCell ref="G24:I24"/>
    <mergeCell ref="G26:I26"/>
    <mergeCell ref="G30:I30"/>
    <mergeCell ref="L32:L33"/>
    <mergeCell ref="G28:I28"/>
    <mergeCell ref="G38:I38"/>
    <mergeCell ref="G36:I36"/>
    <mergeCell ref="E30:F31"/>
    <mergeCell ref="G44:I44"/>
    <mergeCell ref="G40:I40"/>
    <mergeCell ref="G42:I42"/>
    <mergeCell ref="G34:I34"/>
    <mergeCell ref="G32:I32"/>
    <mergeCell ref="G31:I31"/>
    <mergeCell ref="G33:I33"/>
    <mergeCell ref="E28:F29"/>
    <mergeCell ref="G29:I29"/>
    <mergeCell ref="E54:F55"/>
    <mergeCell ref="C54:C55"/>
    <mergeCell ref="E56:F57"/>
    <mergeCell ref="G57:I57"/>
    <mergeCell ref="C56:C57"/>
    <mergeCell ref="P56:P57"/>
    <mergeCell ref="R56:R57"/>
    <mergeCell ref="L52:L53"/>
    <mergeCell ref="L54:L55"/>
    <mergeCell ref="L56:L57"/>
    <mergeCell ref="M54:M55"/>
    <mergeCell ref="M56:M57"/>
    <mergeCell ref="C32:C33"/>
    <mergeCell ref="E32:F33"/>
    <mergeCell ref="G35:I35"/>
    <mergeCell ref="G37:I37"/>
    <mergeCell ref="G39:I39"/>
    <mergeCell ref="C34:C35"/>
    <mergeCell ref="C36:C37"/>
    <mergeCell ref="C38:C39"/>
    <mergeCell ref="E34:F35"/>
    <mergeCell ref="E36:F37"/>
    <mergeCell ref="E38:F39"/>
    <mergeCell ref="C40:C41"/>
    <mergeCell ref="E40:F41"/>
    <mergeCell ref="G41:I41"/>
    <mergeCell ref="C42:C43"/>
    <mergeCell ref="E42:F43"/>
    <mergeCell ref="G43:I43"/>
    <mergeCell ref="C44:C45"/>
    <mergeCell ref="E44:F45"/>
    <mergeCell ref="G45:I45"/>
    <mergeCell ref="C46:C47"/>
    <mergeCell ref="E46:F47"/>
    <mergeCell ref="G47:I47"/>
    <mergeCell ref="G49:I49"/>
    <mergeCell ref="E48:F49"/>
    <mergeCell ref="C48:C49"/>
    <mergeCell ref="C50:C51"/>
    <mergeCell ref="E50:F51"/>
    <mergeCell ref="G51:I51"/>
    <mergeCell ref="G48:I48"/>
    <mergeCell ref="G50:I50"/>
    <mergeCell ref="E68:F69"/>
    <mergeCell ref="C68:C69"/>
    <mergeCell ref="E66:F67"/>
    <mergeCell ref="C52:C53"/>
    <mergeCell ref="E52:F53"/>
    <mergeCell ref="G56:I56"/>
    <mergeCell ref="G54:I54"/>
    <mergeCell ref="G58:I58"/>
    <mergeCell ref="G60:I60"/>
    <mergeCell ref="G68:I68"/>
    <mergeCell ref="C62:C63"/>
    <mergeCell ref="E62:F63"/>
    <mergeCell ref="G62:I62"/>
    <mergeCell ref="G63:I63"/>
    <mergeCell ref="E58:F59"/>
    <mergeCell ref="C58:C59"/>
    <mergeCell ref="C60:C61"/>
    <mergeCell ref="E60:F61"/>
    <mergeCell ref="C64:C65"/>
    <mergeCell ref="E64:F65"/>
    <mergeCell ref="C66:C67"/>
    <mergeCell ref="G52:I52"/>
    <mergeCell ref="G53:I53"/>
    <mergeCell ref="G55:I55"/>
    <mergeCell ref="C74:C75"/>
    <mergeCell ref="E76:F77"/>
    <mergeCell ref="G77:I77"/>
    <mergeCell ref="E74:F75"/>
    <mergeCell ref="G75:I75"/>
    <mergeCell ref="E72:F73"/>
    <mergeCell ref="G73:I73"/>
    <mergeCell ref="G76:I76"/>
    <mergeCell ref="G74:I74"/>
    <mergeCell ref="G72:I72"/>
    <mergeCell ref="K46:K47"/>
    <mergeCell ref="K48:K49"/>
    <mergeCell ref="K50:K51"/>
    <mergeCell ref="K54:K55"/>
    <mergeCell ref="K56:K57"/>
    <mergeCell ref="K58:K59"/>
    <mergeCell ref="K60:K61"/>
    <mergeCell ref="K64:K65"/>
    <mergeCell ref="K66:K67"/>
    <mergeCell ref="P28:P29"/>
    <mergeCell ref="K30:K31"/>
    <mergeCell ref="K32:K33"/>
    <mergeCell ref="K34:K35"/>
    <mergeCell ref="K36:K37"/>
    <mergeCell ref="K38:K39"/>
    <mergeCell ref="K40:K41"/>
    <mergeCell ref="K42:K43"/>
    <mergeCell ref="K44:K45"/>
    <mergeCell ref="K28:K29"/>
    <mergeCell ref="L36:L37"/>
    <mergeCell ref="L38:L39"/>
    <mergeCell ref="L40:L41"/>
    <mergeCell ref="L42:L43"/>
    <mergeCell ref="L44:L45"/>
    <mergeCell ref="N66:N67"/>
    <mergeCell ref="N68:N69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2:N53"/>
    <mergeCell ref="L58:L59"/>
    <mergeCell ref="L60:L61"/>
    <mergeCell ref="L64:L65"/>
    <mergeCell ref="N50:N51"/>
    <mergeCell ref="N54:N55"/>
    <mergeCell ref="N56:N57"/>
    <mergeCell ref="N58:N59"/>
    <mergeCell ref="N60:N61"/>
    <mergeCell ref="N64:N65"/>
    <mergeCell ref="G69:I69"/>
    <mergeCell ref="L76:L77"/>
    <mergeCell ref="M70:M71"/>
    <mergeCell ref="M72:M73"/>
    <mergeCell ref="M74:M75"/>
    <mergeCell ref="M76:M77"/>
    <mergeCell ref="G70:I70"/>
    <mergeCell ref="G64:I64"/>
    <mergeCell ref="G66:I66"/>
    <mergeCell ref="L70:L71"/>
    <mergeCell ref="L72:L73"/>
    <mergeCell ref="L74:L75"/>
    <mergeCell ref="M64:M65"/>
    <mergeCell ref="M66:M67"/>
    <mergeCell ref="M68:M69"/>
    <mergeCell ref="K68:K69"/>
    <mergeCell ref="L68:L69"/>
    <mergeCell ref="P32:P33"/>
    <mergeCell ref="R32:R33"/>
    <mergeCell ref="S32:S33"/>
    <mergeCell ref="P34:P35"/>
    <mergeCell ref="R34:R35"/>
    <mergeCell ref="S34:S35"/>
    <mergeCell ref="P36:P37"/>
    <mergeCell ref="R36:R37"/>
    <mergeCell ref="S36:S37"/>
    <mergeCell ref="P38:P39"/>
    <mergeCell ref="R38:R39"/>
    <mergeCell ref="S38:S39"/>
    <mergeCell ref="P40:P41"/>
    <mergeCell ref="R40:R41"/>
    <mergeCell ref="S40:S41"/>
    <mergeCell ref="P42:P43"/>
    <mergeCell ref="R42:R43"/>
    <mergeCell ref="S42:S43"/>
    <mergeCell ref="P44:P45"/>
    <mergeCell ref="R44:R45"/>
    <mergeCell ref="S44:S45"/>
    <mergeCell ref="P46:P47"/>
    <mergeCell ref="R46:R47"/>
    <mergeCell ref="S46:S47"/>
    <mergeCell ref="S58:S59"/>
    <mergeCell ref="P60:P61"/>
    <mergeCell ref="R60:R61"/>
    <mergeCell ref="S60:S61"/>
    <mergeCell ref="P48:P49"/>
    <mergeCell ref="R48:R49"/>
    <mergeCell ref="S48:S49"/>
    <mergeCell ref="P50:P51"/>
    <mergeCell ref="R50:R51"/>
    <mergeCell ref="S50:S51"/>
    <mergeCell ref="P54:P55"/>
    <mergeCell ref="R54:R55"/>
    <mergeCell ref="S54:S55"/>
    <mergeCell ref="S52:S53"/>
    <mergeCell ref="P52:P53"/>
    <mergeCell ref="S56:S57"/>
    <mergeCell ref="R52:R53"/>
    <mergeCell ref="E99:I99"/>
    <mergeCell ref="N99:S99"/>
    <mergeCell ref="N97:Q97"/>
    <mergeCell ref="R70:R71"/>
    <mergeCell ref="S70:S71"/>
    <mergeCell ref="P72:P73"/>
    <mergeCell ref="R72:R73"/>
    <mergeCell ref="S72:S73"/>
    <mergeCell ref="P74:P75"/>
    <mergeCell ref="R74:R75"/>
    <mergeCell ref="S74:S75"/>
    <mergeCell ref="K81:P81"/>
    <mergeCell ref="N95:S95"/>
    <mergeCell ref="N96:S96"/>
    <mergeCell ref="P76:P77"/>
    <mergeCell ref="R76:R77"/>
    <mergeCell ref="S76:S77"/>
    <mergeCell ref="P70:P71"/>
    <mergeCell ref="N76:N77"/>
    <mergeCell ref="G71:I71"/>
    <mergeCell ref="N78:N79"/>
    <mergeCell ref="P78:P79"/>
    <mergeCell ref="R78:R79"/>
    <mergeCell ref="S78:S79"/>
    <mergeCell ref="C90:I90"/>
    <mergeCell ref="K88:S88"/>
    <mergeCell ref="K89:S89"/>
    <mergeCell ref="L66:L67"/>
    <mergeCell ref="M58:M59"/>
    <mergeCell ref="M60:M61"/>
    <mergeCell ref="E95:I95"/>
    <mergeCell ref="E96:I96"/>
    <mergeCell ref="E98:I98"/>
    <mergeCell ref="S64:S65"/>
    <mergeCell ref="P66:P67"/>
    <mergeCell ref="R66:R67"/>
    <mergeCell ref="S66:S67"/>
    <mergeCell ref="P68:P69"/>
    <mergeCell ref="R68:R69"/>
    <mergeCell ref="S68:S69"/>
    <mergeCell ref="P58:P59"/>
    <mergeCell ref="R58:R59"/>
    <mergeCell ref="P64:P65"/>
    <mergeCell ref="R64:R65"/>
    <mergeCell ref="G59:I59"/>
    <mergeCell ref="G61:I61"/>
    <mergeCell ref="G65:I65"/>
    <mergeCell ref="G67:I67"/>
    <mergeCell ref="K90:S90"/>
    <mergeCell ref="C85:I85"/>
    <mergeCell ref="K85:S85"/>
    <mergeCell ref="N70:N71"/>
    <mergeCell ref="N72:N73"/>
    <mergeCell ref="N74:N75"/>
    <mergeCell ref="E106:I106"/>
    <mergeCell ref="E107:I107"/>
    <mergeCell ref="E108:I108"/>
    <mergeCell ref="N103:S103"/>
    <mergeCell ref="N104:S104"/>
    <mergeCell ref="N105:S105"/>
    <mergeCell ref="N106:S106"/>
    <mergeCell ref="K82:O82"/>
    <mergeCell ref="K83:P83"/>
    <mergeCell ref="E103:I103"/>
    <mergeCell ref="E104:I104"/>
    <mergeCell ref="E105:I105"/>
    <mergeCell ref="C86:I86"/>
    <mergeCell ref="K86:S86"/>
    <mergeCell ref="C87:I87"/>
    <mergeCell ref="K87:S87"/>
    <mergeCell ref="C88:I88"/>
    <mergeCell ref="C89:I89"/>
  </mergeCells>
  <hyperlinks>
    <hyperlink ref="N104" r:id="rId1" xr:uid="{00000000-0004-0000-0000-000000000000}"/>
    <hyperlink ref="N99" r:id="rId2" display="www.trussup.cl " xr:uid="{EE2E3345-85AC-43DD-B51A-475BBD7A969D}"/>
  </hyperlinks>
  <printOptions horizontalCentered="1"/>
  <pageMargins left="0.19685039370078741" right="0.19685039370078741" top="0.39370078740157483" bottom="0.19685039370078741" header="0.31496062992125984" footer="0.31496062992125984"/>
  <pageSetup scale="56" fitToHeight="3" orientation="portrait" r:id="rId3"/>
  <rowBreaks count="2" manualBreakCount="2">
    <brk id="39" min="1" max="17" man="1"/>
    <brk id="63" min="1" max="1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MOBILIARIO</vt:lpstr>
      <vt:lpstr>MOBILIARIO!Área_de_impresión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Truss Up</dc:creator>
  <cp:lastModifiedBy>Mishell Limones </cp:lastModifiedBy>
  <cp:lastPrinted>2019-01-24T14:36:06Z</cp:lastPrinted>
  <dcterms:created xsi:type="dcterms:W3CDTF">2013-07-01T15:59:44Z</dcterms:created>
  <dcterms:modified xsi:type="dcterms:W3CDTF">2019-12-17T13:32:23Z</dcterms:modified>
</cp:coreProperties>
</file>